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S:\DNB\APPL\O\SBA non financial risks – NFR\2022\vragenlijsten\"/>
    </mc:Choice>
  </mc:AlternateContent>
  <xr:revisionPtr revIDLastSave="0" documentId="13_ncr:1_{6F421130-2CD8-4649-991B-A5DFE9AA1FAB}" xr6:coauthVersionLast="47" xr6:coauthVersionMax="47" xr10:uidLastSave="{00000000-0000-0000-0000-000000000000}"/>
  <workbookProtection workbookAlgorithmName="SHA-512" workbookHashValue="Yj6AW0ST0dEUCSQoRh7wG+m3lTBhUsq7GFXY7krl/gKW8IU6i1tYRaBzQVaayHayGy0VWsQ6NvD7LtqQOb7dSg==" workbookSaltValue="uA3tbN0Z4fqxrigba9IhrA==" workbookSpinCount="100000" lockStructure="1"/>
  <bookViews>
    <workbookView xWindow="-25320" yWindow="315" windowWidth="25440" windowHeight="15270" firstSheet="1" activeTab="1" xr2:uid="{00000000-000D-0000-FFFF-FFFF00000000}"/>
  </bookViews>
  <sheets>
    <sheet name="Lists" sheetId="3" state="hidden" r:id="rId1"/>
    <sheet name="Inleiding" sheetId="5" r:id="rId2"/>
    <sheet name="Algemene informatie" sheetId="4" r:id="rId3"/>
    <sheet name="Vragenlijst"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 l="1"/>
  <c r="G44" i="2" s="1"/>
  <c r="C12" i="2" l="1"/>
  <c r="G70" i="2"/>
  <c r="G87" i="2"/>
  <c r="G105" i="2"/>
  <c r="G134" i="2"/>
  <c r="C118" i="2"/>
  <c r="G71" i="2"/>
  <c r="G79" i="2"/>
  <c r="G88" i="2"/>
  <c r="G98" i="2"/>
  <c r="G106" i="2"/>
  <c r="G114" i="2"/>
  <c r="G126" i="2"/>
  <c r="G135" i="2"/>
  <c r="G147" i="2"/>
  <c r="G148" i="2"/>
  <c r="G72" i="2"/>
  <c r="G138" i="2"/>
  <c r="G65" i="2"/>
  <c r="G73" i="2"/>
  <c r="G81" i="2"/>
  <c r="G90" i="2"/>
  <c r="G100" i="2"/>
  <c r="G108" i="2"/>
  <c r="G116" i="2"/>
  <c r="G128" i="2"/>
  <c r="G139" i="2"/>
  <c r="G149" i="2"/>
  <c r="G66" i="2"/>
  <c r="G74" i="2"/>
  <c r="G82" i="2"/>
  <c r="G91" i="2"/>
  <c r="G101" i="2"/>
  <c r="G109" i="2"/>
  <c r="G118" i="2"/>
  <c r="G129" i="2"/>
  <c r="G140" i="2"/>
  <c r="G150" i="2"/>
  <c r="G64" i="2"/>
  <c r="G107" i="2"/>
  <c r="C13" i="2"/>
  <c r="G67" i="2"/>
  <c r="G75" i="2"/>
  <c r="G83" i="2"/>
  <c r="G94" i="2"/>
  <c r="G102" i="2"/>
  <c r="G110" i="2"/>
  <c r="G122" i="2"/>
  <c r="G130" i="2"/>
  <c r="G141" i="2"/>
  <c r="G151" i="2"/>
  <c r="G89" i="2"/>
  <c r="G99" i="2"/>
  <c r="G127" i="2"/>
  <c r="C21" i="2"/>
  <c r="G68" i="2"/>
  <c r="G76" i="2"/>
  <c r="G84" i="2"/>
  <c r="G95" i="2"/>
  <c r="G103" i="2"/>
  <c r="G111" i="2"/>
  <c r="G123" i="2"/>
  <c r="G131" i="2"/>
  <c r="G142" i="2"/>
  <c r="G152" i="2"/>
  <c r="G80" i="2"/>
  <c r="G115" i="2"/>
  <c r="C22" i="2"/>
  <c r="G69" i="2"/>
  <c r="G77" i="2"/>
  <c r="G85" i="2"/>
  <c r="G96" i="2"/>
  <c r="G104" i="2"/>
  <c r="G112" i="2"/>
  <c r="G124" i="2"/>
  <c r="G132" i="2"/>
  <c r="G143" i="2"/>
  <c r="G153" i="2"/>
  <c r="C23" i="2"/>
  <c r="G78" i="2"/>
  <c r="G97" i="2"/>
  <c r="G113" i="2"/>
  <c r="G125" i="2"/>
  <c r="G144" i="2"/>
  <c r="G154" i="2"/>
  <c r="G19" i="2"/>
  <c r="G6" i="2"/>
  <c r="G59" i="2"/>
  <c r="G22" i="2"/>
  <c r="G33" i="2"/>
  <c r="G50" i="2"/>
  <c r="G21" i="2"/>
  <c r="G7" i="2"/>
  <c r="G60" i="2"/>
  <c r="G12" i="2"/>
  <c r="G23" i="2"/>
  <c r="G53" i="2"/>
  <c r="G61" i="2"/>
  <c r="G13" i="2"/>
  <c r="G25" i="2"/>
  <c r="G34" i="2"/>
  <c r="G54" i="2"/>
  <c r="G58" i="2"/>
  <c r="G31" i="2"/>
  <c r="G32" i="2"/>
  <c r="G15" i="2"/>
  <c r="G27" i="2"/>
  <c r="G47" i="2"/>
  <c r="G55" i="2"/>
  <c r="G37" i="2"/>
  <c r="G30" i="2"/>
  <c r="G51" i="2"/>
  <c r="G52" i="2"/>
  <c r="G16" i="2"/>
  <c r="G28" i="2"/>
  <c r="G48" i="2"/>
  <c r="G56" i="2"/>
  <c r="G38" i="2"/>
  <c r="G17" i="2"/>
  <c r="G29" i="2"/>
  <c r="G49" i="2"/>
  <c r="G57" i="2"/>
  <c r="G156" i="2"/>
  <c r="G39" i="2"/>
  <c r="G4" i="2"/>
  <c r="G157" i="2"/>
  <c r="G40" i="2"/>
  <c r="G158" i="2"/>
  <c r="G42" i="2"/>
</calcChain>
</file>

<file path=xl/sharedStrings.xml><?xml version="1.0" encoding="utf-8"?>
<sst xmlns="http://schemas.openxmlformats.org/spreadsheetml/2006/main" count="821" uniqueCount="481">
  <si>
    <t>Aantal</t>
  </si>
  <si>
    <t>Ja</t>
  </si>
  <si>
    <t>Nee</t>
  </si>
  <si>
    <t>Tekst</t>
  </si>
  <si>
    <t>27</t>
  </si>
  <si>
    <t>29</t>
  </si>
  <si>
    <t>35</t>
  </si>
  <si>
    <t>9</t>
  </si>
  <si>
    <t>11</t>
  </si>
  <si>
    <t>12</t>
  </si>
  <si>
    <t>13</t>
  </si>
  <si>
    <t>18</t>
  </si>
  <si>
    <t>24</t>
  </si>
  <si>
    <t>31</t>
  </si>
  <si>
    <t>32</t>
  </si>
  <si>
    <t>33</t>
  </si>
  <si>
    <t>34</t>
  </si>
  <si>
    <t>41</t>
  </si>
  <si>
    <t>43</t>
  </si>
  <si>
    <t>Algemene informatie</t>
  </si>
  <si>
    <t>Naam Instelling</t>
  </si>
  <si>
    <t>&lt; id &gt;</t>
  </si>
  <si>
    <t>Relatienummer</t>
  </si>
  <si>
    <t>&lt; relatienummer &gt;</t>
  </si>
  <si>
    <t>Contactpersoon</t>
  </si>
  <si>
    <t>Naam</t>
  </si>
  <si>
    <t>&lt; tekst &gt;</t>
  </si>
  <si>
    <t>Functie</t>
  </si>
  <si>
    <t>Email</t>
  </si>
  <si>
    <t>&lt; e-mail &gt;</t>
  </si>
  <si>
    <t>Telefoonnr.</t>
  </si>
  <si>
    <t>&lt; tel. &gt;</t>
  </si>
  <si>
    <t>Opmerkingen</t>
  </si>
  <si>
    <t xml:space="preserve">Inleiding uitvraag NPR </t>
  </si>
  <si>
    <t>Waarom deze uitvraag?</t>
  </si>
  <si>
    <t>Wat doen we met de informatie?</t>
  </si>
  <si>
    <t>Wat verwachten wij van u?</t>
  </si>
  <si>
    <t>Hoe kan ik feedback geven?</t>
  </si>
  <si>
    <t>3.1</t>
  </si>
  <si>
    <t>3.2</t>
  </si>
  <si>
    <t>5</t>
  </si>
  <si>
    <t>8</t>
  </si>
  <si>
    <t>7</t>
  </si>
  <si>
    <t>10</t>
  </si>
  <si>
    <t>17</t>
  </si>
  <si>
    <t>20</t>
  </si>
  <si>
    <t>24.1</t>
  </si>
  <si>
    <t>25</t>
  </si>
  <si>
    <t>26</t>
  </si>
  <si>
    <t>28</t>
  </si>
  <si>
    <t>36</t>
  </si>
  <si>
    <t>37</t>
  </si>
  <si>
    <t>38</t>
  </si>
  <si>
    <t xml:space="preserve">Datakwaliteit </t>
  </si>
  <si>
    <t>Deze vragen zijn bedoeld om inzicht te krijgen in het beleid ten aanzien van datakwaliteit. Ook wil DNB weten wat op dit moment de grootste uitdagingen of zorgen rondom datakwaliteit zijn.</t>
  </si>
  <si>
    <t>39</t>
  </si>
  <si>
    <t xml:space="preserve">Communicatie </t>
  </si>
  <si>
    <t xml:space="preserve">Heeft u nog adviezen voor DNB? </t>
  </si>
  <si>
    <t xml:space="preserve">Heeft u nog opmerkingen over deze uitvraag? </t>
  </si>
  <si>
    <t>PUO</t>
  </si>
  <si>
    <t>Fonds</t>
  </si>
  <si>
    <t>Heeft u beleid ten aanzien van datakwaliteit vastgesteld?</t>
  </si>
  <si>
    <t xml:space="preserve">Heeft u beleid opgesteld voor de informatieverstrekking aan deelnemers voorafgaand aan het communicatieplan? </t>
  </si>
  <si>
    <t>Heeft u het vorige kwartaal deelnemers geïnformeerd over de transitie en/of het nieuwe pensioenstelsel?</t>
  </si>
  <si>
    <t>1</t>
  </si>
  <si>
    <t>3.4</t>
  </si>
  <si>
    <t>4.1</t>
  </si>
  <si>
    <t>22.1</t>
  </si>
  <si>
    <t>23</t>
  </si>
  <si>
    <t>42</t>
  </si>
  <si>
    <t>NVT</t>
  </si>
  <si>
    <t xml:space="preserve">                                                                                  Transitie-FTK</t>
  </si>
  <si>
    <t xml:space="preserve">                                                                                  Nieuwe pensioenregeling</t>
  </si>
  <si>
    <t xml:space="preserve">                                                                                  Overgang oude rechten</t>
  </si>
  <si>
    <t xml:space="preserve">                                                                                  Vrijstellingsregeling</t>
  </si>
  <si>
    <t>Vrije tekst</t>
  </si>
  <si>
    <t xml:space="preserve">                                                                                 Website</t>
  </si>
  <si>
    <t xml:space="preserve">                                                                                 Algemene brief / Email</t>
  </si>
  <si>
    <t xml:space="preserve">                                                                                 Persoonlijke brief / Email</t>
  </si>
  <si>
    <t xml:space="preserve">                                                                                 Fysieke bijeenkomst</t>
  </si>
  <si>
    <t xml:space="preserve">                                                                                 Nieuwsbrief</t>
  </si>
  <si>
    <t>Neutraal</t>
  </si>
  <si>
    <t>H1</t>
  </si>
  <si>
    <t>K1</t>
  </si>
  <si>
    <t>K2</t>
  </si>
  <si>
    <t>K3</t>
  </si>
  <si>
    <t>Algemeen</t>
  </si>
  <si>
    <t>0.1</t>
  </si>
  <si>
    <t>Type instelling</t>
  </si>
  <si>
    <t>Bent u een open fonds?</t>
  </si>
  <si>
    <t>Invaren</t>
  </si>
  <si>
    <t>Met deze vragen willen wij inzicht krijgen of sociale partners en fondsen van plan zijn om al dan niet in te varen en reeds een beeld hebben van de (timing van) keuzes die sociale partners en fondsen in dat kader willen maken.</t>
  </si>
  <si>
    <t>Weet ik nog niet</t>
  </si>
  <si>
    <t>3.1.1</t>
  </si>
  <si>
    <t>3.1.2</t>
  </si>
  <si>
    <t>3.1.3</t>
  </si>
  <si>
    <t>3.1.4</t>
  </si>
  <si>
    <t>3.1.5</t>
  </si>
  <si>
    <t>3.1.6</t>
  </si>
  <si>
    <t>3.1.7</t>
  </si>
  <si>
    <t>3.1.8</t>
  </si>
  <si>
    <t>Welke risico's ziet u bij het uitvoeren van netto profijt berekeningen?</t>
  </si>
  <si>
    <t>Wat zijn voor u de belangrijkste risico's?</t>
  </si>
  <si>
    <t>Welke regeling verwacht u dat de sociale partners/beroepsvereniging gaan kiezen?</t>
  </si>
  <si>
    <t>Dat is momenteel onderhanden</t>
  </si>
  <si>
    <t xml:space="preserve">Solidaire premieregeling </t>
  </si>
  <si>
    <t>Flexibele premieregeling</t>
  </si>
  <si>
    <t>De discussie tussen de sociale partners/beroepsvereniging heeft momenteel nog te weinig richting om daar een antwoord op te kunnen geven</t>
  </si>
  <si>
    <t>Onvoldoende capaciteit bij ALM-providers</t>
  </si>
  <si>
    <t>Scenarioset (Q-set) niet tijdig beschikbaar</t>
  </si>
  <si>
    <t>Vaststelling van benodigde aannames</t>
  </si>
  <si>
    <t>Geen</t>
  </si>
  <si>
    <t>Risico’s nog niet in beeld gebracht</t>
  </si>
  <si>
    <t>Overdragen pensioenaanspraken en -rechten (liquidatie)</t>
  </si>
  <si>
    <t>Met deze vragen willen we inzicht krijgen in de keuzes die fondsen maken als zij niet verwachten in te varen.</t>
  </si>
  <si>
    <t>Bent u voornemens te liquideren (alle opgebouwde pensioenaanspraken en -rechten over te dragen aan een andere pensioenuitvoerder)?</t>
  </si>
  <si>
    <t>4.1.1</t>
  </si>
  <si>
    <t>4.1.2</t>
  </si>
  <si>
    <t>Verzekeraar</t>
  </si>
  <si>
    <t>Premiepensioeninstelling</t>
  </si>
  <si>
    <t>4.2.1</t>
  </si>
  <si>
    <t>4.2.2</t>
  </si>
  <si>
    <t>4.2.3</t>
  </si>
  <si>
    <t>6</t>
  </si>
  <si>
    <t>6.1.1</t>
  </si>
  <si>
    <t>6.1.2</t>
  </si>
  <si>
    <t>6.1.3</t>
  </si>
  <si>
    <t>6.1.4</t>
  </si>
  <si>
    <t>6.1.5</t>
  </si>
  <si>
    <t>6.2.1</t>
  </si>
  <si>
    <t>6.2.2</t>
  </si>
  <si>
    <t>6.2.3</t>
  </si>
  <si>
    <t>6.2.4</t>
  </si>
  <si>
    <t>6.2.5</t>
  </si>
  <si>
    <t>6.2.6</t>
  </si>
  <si>
    <t>Governance</t>
  </si>
  <si>
    <t>Met deze vragen willen wij inzicht krijgen in de huidige risico's t.a.v. governance rondom de transitie.</t>
  </si>
  <si>
    <t>Ontvangt het bestuur periodiek voortgangsrapportages over de transitie naar een nieuwe pensioenregeling?</t>
  </si>
  <si>
    <t>Hoe is de betrokkenheid van de sleutelfunctiehouder risicobeheer rondom de transitie naar een nieuwe pensioenregeling vormgegeven?</t>
  </si>
  <si>
    <t>Heeft u de acties/mijlpalen geïdentificeerd die uitgevoerd moeten worden om de transitie naar een nieuwe pensioenregeling te realiseren, zowel bij uw eigen fonds als bij de stakeholders?</t>
  </si>
  <si>
    <t>9.1</t>
  </si>
  <si>
    <t>9.2</t>
  </si>
  <si>
    <t>9.3</t>
  </si>
  <si>
    <t>9.4</t>
  </si>
  <si>
    <t>Bespreekt u periodiek de voortgang, de risico’s en de knelpunten van uw transitie naar een nieuwe pensioenregeling met sociale partners/beroepsvereniging?</t>
  </si>
  <si>
    <t>Bespreekt u periodiek de voortgang, de risico’s en knelpunten van uw transitie naar een nieuwe pensioenregeling met het verantwoordingsorgaan/belanghebbendenorgaan?</t>
  </si>
  <si>
    <t>Bespreekt u periodiek de voortgang, de risico’s en knelpunten van uw transitie naar een nieuwe pensioenregeling met intern toezicht?</t>
  </si>
  <si>
    <t>Ziet u - in relatie tot de (voorbereiding op de) transitie naar een nieuwe pensioenregeling – risico’s en/of tekortkomingen binnen de volgende elementen van de governance van uw fonds?</t>
  </si>
  <si>
    <t>Overweegt u met oog op de transitie de governance van uw fonds te wijzigen?</t>
  </si>
  <si>
    <t>15</t>
  </si>
  <si>
    <t>Verwacht u - in relatie tot de (voorbereiding op de) transitie naar een nieuwe pensioenregeling  - dat de rollen, taken en verantwoordelijkheden van de verschillende gremia binnen uw fonds aanpassing en/of nadere uitwerking behoeven?</t>
  </si>
  <si>
    <t>Op welke competenties of expertise-gebieden verwacht u, binnen de verschillende gremia van het fonds, versterking nodig te hebben om de transitie goed vorm te kunnen geven?</t>
  </si>
  <si>
    <t>17.1</t>
  </si>
  <si>
    <t>Heeft u op de data-elementen, die belangrijk zijn voor het bestuur, tolerantieniveaus voor juistheid en volledigheid vastgesteld?</t>
  </si>
  <si>
    <t>18.1</t>
  </si>
  <si>
    <t>Wat zijn voor u de drie belangrijkste uitdagingen die u voorziet ten aanzien van datakwaliteit om de juiste data te kunnen invaren?</t>
  </si>
  <si>
    <t>19.1</t>
  </si>
  <si>
    <t>19.2</t>
  </si>
  <si>
    <t>19.3</t>
  </si>
  <si>
    <t>21</t>
  </si>
  <si>
    <t>Ontvangt u rapportages over de datakwaliteit van uw pensioenadministratie?</t>
  </si>
  <si>
    <t>Ontvangt u rapportages over de uitkomsten van de systematische analyses t.a.v. datakwaliteit?</t>
  </si>
  <si>
    <t>Invullen</t>
  </si>
  <si>
    <t>Tolerantiegrenzen van data vaststellen</t>
  </si>
  <si>
    <t>Terugwerkende kracht van datamutaties na invaren vaststellen</t>
  </si>
  <si>
    <t>Kwaliteit historische gegevens op orde brengen</t>
  </si>
  <si>
    <t>Assurance op data verkrijgen</t>
  </si>
  <si>
    <t>Reproduceerbaarheid van data verzorgen</t>
  </si>
  <si>
    <t xml:space="preserve">Risicobronnen zijn elementen in de huidige regeling en/of uitvoering die zorgen voor een hogere complexiteit en een daarmee hogere kans op fouten. Wat zijn voor uw fonds de drie grootste ‘risicobronnen’ (bijvoorbeeld: voorwaardelijke rechten, de wijze van gegevensaanlevering, de mate van beschikbaarheid en juistheid van historische gegevens, etc.)? </t>
  </si>
  <si>
    <t>22.2</t>
  </si>
  <si>
    <t>22.3</t>
  </si>
  <si>
    <t>Welke stappen onderneemt u momenteel om de datakwaliteit te verbeteren?</t>
  </si>
  <si>
    <t>23.1</t>
  </si>
  <si>
    <t>23.2</t>
  </si>
  <si>
    <t>23.3</t>
  </si>
  <si>
    <t>23.4</t>
  </si>
  <si>
    <t>23.5</t>
  </si>
  <si>
    <t>23.6</t>
  </si>
  <si>
    <t>23.7</t>
  </si>
  <si>
    <t>23.8</t>
  </si>
  <si>
    <t>Heeft u een plan van aanpak hoe u de datakwaliteit borgt voor, tijdens en na de transitie?</t>
  </si>
  <si>
    <t>Operationele wendbaarheid</t>
  </si>
  <si>
    <t>Pensioenbeheer kent een grote complexiteit en dit bepaalt bij veel fondsen de wendbaarheid van het pensioenbeheer. Operationele wendbaarheid is in dit kader te definiëren als het vermogen om tijdig en zorgvuldig in te kunnen spelen op grootschalige (IT) changes. De transitie naar het nieuwe pensioenstelsel vraagt veel veranderingen in IT en de operationele processen en daarom willen wij met onderstaande vragen inzicht krijgen in de beheersing van de operationele wendbaarheid van fondsen.</t>
  </si>
  <si>
    <t>Heeft uw PUO een impactanalyse met uw fonds gedeeld waarin is opgenomen wat (in het kader van de transitie naar een nieuwe pensioenregeling nodig is voor aanpassing van de processen en systemen?</t>
  </si>
  <si>
    <t>Ja, op hoofdlijnen hebben we inzicht ja, in detail hebben we inzicht</t>
  </si>
  <si>
    <t>Nee, maar ons fonds heeft daar wel om gevraagd</t>
  </si>
  <si>
    <t>26.1</t>
  </si>
  <si>
    <t xml:space="preserve">STELLING: Ik heb voldoende comfort dat we (als ZAF)/onze PUO in staat is de transitie vanuit IT perspectief beheerst te laten verlopen. </t>
  </si>
  <si>
    <t>Eens</t>
  </si>
  <si>
    <t>Oneens</t>
  </si>
  <si>
    <t>Helemaal oneens</t>
  </si>
  <si>
    <t>Helemaal eens</t>
  </si>
  <si>
    <t>Als fonds vertrouwen we op de informatie van mijn PUO</t>
  </si>
  <si>
    <t>Mijn PUO heeft haar 2e lijn (Risicomanagement) en/of 3e lijn (internal audit) betrokken bij de beoordeling van de haalbaarheid van het plan van aanpak</t>
  </si>
  <si>
    <t>Mijn PUO heeft een externe partij bij het proces betrokken wat mij voldoende comfort geeft</t>
  </si>
  <si>
    <t>Mijn PUO heeft een externe partij bij het proces betrokken die de validiteit en de haalbaarheid van het plan van aanpak expliciet heeft getoetst</t>
  </si>
  <si>
    <t>We hebben als fonds zelf onderzoek gedaan naar de validiteit en de haalbaarheid van het plan van aanpak</t>
  </si>
  <si>
    <t>We hebben als fonds zelf een externe partij ingeschakeld om de validiteit en de haalbaarheid van het plan van aanpak te toetsen</t>
  </si>
  <si>
    <t>Datakwaliteit pensioenadministratie</t>
  </si>
  <si>
    <t>Uitdagingen met betrekking tot IT-veranderingen</t>
  </si>
  <si>
    <t>Planning van mijn PUO</t>
  </si>
  <si>
    <t>Bemensing bij mijn PUO (kwaliteit en kwantiteit)</t>
  </si>
  <si>
    <t>29.1</t>
  </si>
  <si>
    <t>Wanneer verwacht u dat uzelf (ZAF) of uw PUO alle activiteiten heeft afgerond om beheerst de transitie naar NPR te kunnen realiseren?</t>
  </si>
  <si>
    <t>Heeft u in kaart gebracht welke elementen van uw huidige pensioenregeling(en) leiden tot complexiteit in de uitvoering?</t>
  </si>
  <si>
    <t>Ja, en ook al in gang gezet</t>
  </si>
  <si>
    <t>Ja, en ook al afgerond</t>
  </si>
  <si>
    <t>Nee, de effecten op de operationele wendbaarheid zijn minimaal</t>
  </si>
  <si>
    <t>Nee, wel van plan maar nog niet gestart</t>
  </si>
  <si>
    <t>Vermogensbeheer</t>
  </si>
  <si>
    <t>De transitie van het pensioenstelsel vraagt ook operationele aanpassingen in de keten van het vermogensbeheer. In deze keten werken (veelal) verschillende partijen samen om informatie over het vermogensbeheer uit te wisselen. De operationele aanpassingen die elke partij (mogelijk) moet doorvoeren, zijn onderling afhankelijk en vragen nauwe afstemming binnen de keten. Met onderstaande vragen willen we drie zaken inzichtelijk krijgen 1) of de operationele impact van de nieuwe pensioenregeling op het vermogensbeheer bekend is, 2) of daarbij in de keten (vooralsnog) blokkades of belemmeringen geïdentificeerd zijn en 3) of alle partijen in de keten de eigen verantwoordelijkheid kennen en nemen.</t>
  </si>
  <si>
    <t>32.1</t>
  </si>
  <si>
    <t>40</t>
  </si>
  <si>
    <t>Slotvragen</t>
  </si>
  <si>
    <t xml:space="preserve">Heeft u nog adviezen voor AFM? </t>
  </si>
  <si>
    <t>Bij welke onderstaande partijen in uw vermogensbeheerketen heeft u inzicht in de operationele gevolgen die de nieuwe pensioencontracten hebben?</t>
  </si>
  <si>
    <t>Custodian</t>
  </si>
  <si>
    <t>Geen van bovenstaande partijen</t>
  </si>
  <si>
    <t>Fiduciair beheerder</t>
  </si>
  <si>
    <t>Vermogensbeheerder(s)</t>
  </si>
  <si>
    <t>Verwacht u, op basis van uw huidige inzichten, dat de partijen in uw vermogensbeheerketen de beoogde pensioenregeling kunnen uitvoeren?</t>
  </si>
  <si>
    <t>Tekstveld</t>
  </si>
  <si>
    <t>Heeft u vastgesteld dat er een heldere rol- en taakverdeling is tussen de verschillende partijen in uw vermogensbeheerketen en (indien van toepassing) uw PUO, om de operationele gevolgen van de nieuwe pensioenregelingen op te vangen en de benodigde aansluiting tussen beleggingsadministratie en pensioenadministratie te maken?</t>
  </si>
  <si>
    <t>Risicohouding en beleggingsbeleid</t>
  </si>
  <si>
    <t>Met onderstaande vragen willen wij vanuit een macro prudentieel toezichtperspectief sectorbreed inzicht krijgen in (mogelijke) veranderingen van het beleggingsbeleid als gevolg van de nieuwe pensioenregeling. Het gaat hier uitdrukkelijk om verwachtingen. U hoeft bij beantwoording van de vragen dus niet zeker te weten welke kant het opgaat om toch een bepaalde verwachting in te vullen. Indien u in dit stadium nog onvoldoende zicht heeft op eventuele wijzigingen, bijvoorbeeld omdat de risicohouding nog niet is vastgesteld, gelieve de vraag dan te beantwoorden met ‘weet ik nog niet’.</t>
  </si>
  <si>
    <t>Wanneer verwacht u dat u een risicopreferentieonderzoek (om mede op basis daarvan de risicohouding vast te stellen) afgerond heeft?</t>
  </si>
  <si>
    <t>Welke partij zal het risicopreferentieonderzoek uitvoeren?</t>
  </si>
  <si>
    <t>Weet nog niet</t>
  </si>
  <si>
    <t>Wanneer verwacht u dat u een risicohouding per leeftijdscohort voor uw fonds heeft bepaald?</t>
  </si>
  <si>
    <t>Verwacht u dat uw fonds een defensiever, offensiever of gelijk beleggingsbeleid gaat hanteren?</t>
  </si>
  <si>
    <t>Blijft gelijk</t>
  </si>
  <si>
    <t>Defensiever</t>
  </si>
  <si>
    <t>Offensiever</t>
  </si>
  <si>
    <t>Verwacht u dat op fondsniveau de mate van renteafdekking zal wijzigen?</t>
  </si>
  <si>
    <t>Nee, dit blijft gelijk</t>
  </si>
  <si>
    <t>Ja, dit wordt naar verwachting hoger</t>
  </si>
  <si>
    <t>Ja, dit wordt naar verwachting lager</t>
  </si>
  <si>
    <t>Verwacht u dat op fondsniveau de mate van inflatieafdekking zal wijzigen?</t>
  </si>
  <si>
    <t>Indien mogelijk, zou u dan overwegen om de beleggingsportefeuille al voorafgaand aan het invaarmoment aan te passen richting het toekomstige strategische beleggingsbeleid?</t>
  </si>
  <si>
    <t>Bent u voornemens voorafgaand aan het invaarmoment het risicoprofiel naar beneden aan te passen met als doel de dekkingsgraad te beschermen?</t>
  </si>
  <si>
    <t>Toelichting: in een gesloten fonds wordt geen premie meer betaald voor nieuwe pensioenopbouw.</t>
  </si>
  <si>
    <t>Toelichting: “weet nog niet” impliceert dat de gesprekken met de sociale partners nog niet concreet genoeg zijn om deze vraag bevestigend of ontkennend te beantwoorden.</t>
  </si>
  <si>
    <t xml:space="preserve">Toelichting: Invaren betekent dat de pensioenrechten en –aanspraken op grond van een uitkeringsovereenkomst gewaardeerd en omgezet worden in een voor het pensioen gereserveerd vermogen, respectievelijk een pensioenkapitaal. Voor gesloten fondsen geldt het volgende: wanneer de werkgever of de sociale partners/beroepsvereniging arbeidsvoorwaardelijk een gewijzigde pensioenregeling overeenkomen én bepalen dat deze nieuwe pensioenregeling ook van toepassing is op slapers en pensioengerechtigden bij het gesloten fonds, dan kan het gesloten fonds vervolgens besluiten om in te varen. </t>
  </si>
  <si>
    <t>Toelichting: voor het toedelen van het collectieve vermogen van het fonds staan twee omrekenmethoden ter beschikking, namelijk de standaardmethode en de value based ALM methode (ook wel vba-methode genoemd).</t>
  </si>
  <si>
    <t>Toelichting: In het wetsvoorstel wordt voorgesteld dat per pensioenregeling een implementatieplan wordt opgesteld. In de memorie van toelichting staat dat het ook mogelijk is om voor vergelijkbare werkgevers, die dezelfde pensioenregeling hebben, slechts één implementatieplan op te stellen.</t>
  </si>
  <si>
    <t>Toelichting: Het wetsvoorstel gaat ervan uit dat uiterlijk 1 juli 2025 de opdrachtaanvaarding afgerond is en alle fondsen hun implementatieplan bij DNB hebben ingediend.</t>
  </si>
  <si>
    <t>Toelichting: De keuze van de nieuwe regeling is waarschijnlijk nog onderwerp van gesprek tussen de sociale partners/beroepsvereniging. Desondanks vernemen we graag uw beste inschatting ten aanzien van de regeling.</t>
  </si>
  <si>
    <t>Toelichting: Het wetsvoorstel gaat ervan uit dat uiterlijk 1 juli 2025 de opdrachtaanvaarding afgerond is en alle fondsen en hun implementatieplan bij DNB hebben ingediend.</t>
  </si>
  <si>
    <t>De transitie naar het nieuwe pensioenstelsel brengt belangrijke veranderingen met zich mee voor alle deelnemers. Daarom is het tijdig informeren van deelnemers van wezenlijk belang. Met de onderstaande vragen willen wij inzicht verkrijgen in de mate waarop uw fonds deelnemers nu al informeert over de transitie en de gevolgen daarvan. De AFM is voornemens deze vragen aan te passen als de wetgeving definitief is. De AFM verwacht dan inzicht te krijgen in de verwachtingen wanneer het communicatieplan gereed is en ingediend wordt bij de AFM, zodat zij haar toezicht daarop kan inrichten.</t>
  </si>
  <si>
    <t>Toelichting: Het gekozen bestuursmodel bepaalt hoe een fonds intern toezicht en medezeggenschap moet inrichten. Bij een fonds verrichten de Raad van Toezicht, een visitatiecommissie of – bij een gemengd bestuursmodel – de niet-uitvoerende bestuurders het interne toezicht. De medezeggenschap bij een fonds vindt plaats in een verantwoordingsorgaan of een belanghebbendenorgaan. Versterking van competenties en/of expertise kan verschillende vormen hebben. Denk bijvoorbeeld aan het volgen van opleidingen, inhuren van externe experts of werven van nieuwe leden voor een gremium.</t>
  </si>
  <si>
    <t>Toelichting: Een fonds moet in het implementatieplan kunnen aantonen dat de datakwaliteit voor, tijdens en na de transitie geborgd is. In de het geconsulteerde Besluit Toekomst Pensioenenwetgeving wordt voorzien dat het bestuur een externe accountant op twee momenten een opdracht geeft werkzaamheden te verrichten op de datakwaliteit. Voorafgaand aan het indienen van het implementatieplan geeft het bestuur een externe accountant opdracht om werkzaamheden te verrichten waarmee het fondsbestuur in staat wordt gesteld een oordeel te vormen over de juistheid en volledigheid van de relevante pensioendata benodigd voor de transitie. Het tweede moment betreft een onderzoek door de externe accountant na de transitie op de juistheid en volledigheid van de berekeningen die ten grondslag liggen aan de verdeling van vermogens en tenminste, indien van toepassing, op het compensatiedepot, de solidariteitsreserve of de risicodelingsreserve bij invaren.</t>
  </si>
  <si>
    <t>Toelichting: Indien uw fonds geen PUO heeft (dus een zelfadministrerend fonds (ZAF) is): heeft u een dergelijke impactanalyse opgesteld?</t>
  </si>
  <si>
    <t>Toelichting: De sociale partners/beroepsvereniging zijn verantwoordelijk voor het vaststellen van de nieuwe pensioenregeling. Als fonds bent u verantwoordelijk voor de operationeel beheerste uitvoering van de pensioenregeling.</t>
  </si>
  <si>
    <t>Ja, dat verwacht ik</t>
  </si>
  <si>
    <t>Ja, dat overweeg ik</t>
  </si>
  <si>
    <t>3.1.9</t>
  </si>
  <si>
    <t>Toelichting: Er kan een behoefte zijn om wel de regie te houden over het invaren van de bestaande rechten, maar niet als fonds zelfstandig een nieuwe pensioenregeling uit te gaan voeren. Een mogelijke route om dit te realiseren lijkt overdracht van alle rechten direct na het invaren. Het fonds richt in dit geval geen nieuwe pensioenadministratie in voor een nieuwe regeling.</t>
  </si>
  <si>
    <t>3.1.10</t>
  </si>
  <si>
    <t>Ja, maandelijks</t>
  </si>
  <si>
    <t>Ja, per kwartaal</t>
  </si>
  <si>
    <t>Ja, jaarlijks</t>
  </si>
  <si>
    <t>Risico-opinie bij periodieke voortgangsrapportages</t>
  </si>
  <si>
    <t>Risico-opinie bij voorgenomen besluiten</t>
  </si>
  <si>
    <t>Risicorapportage</t>
  </si>
  <si>
    <t>Mondelinge adviezen aan het bestuur</t>
  </si>
  <si>
    <t>Periodieke verslagen (jaar/kwartaal) van de sleutelfunctie risicobeheer</t>
  </si>
  <si>
    <t>Grotendeels</t>
  </si>
  <si>
    <t>Enigzins</t>
  </si>
  <si>
    <t>Niet van toepassing</t>
  </si>
  <si>
    <t>Verdeling van rollen, taken en verantwoordelijkheden tussen bestuur, fondsorganen en/of sleutelfunctiehouders (rolvastheid)</t>
  </si>
  <si>
    <t>Functioneren of samenwerking van het bestuur, fondsorganen en/of sleutelfunctiehouders (executiekracht)</t>
  </si>
  <si>
    <t>Kennis/deskundigheid op het gebied van het nieuwe pensioenstelsel bij bestuur, fondsorganen en/of sleutelfunctiehouders</t>
  </si>
  <si>
    <t>Beschikbare tijd voor werkzaamheden die erbij komen voor bestuurders/bestuursbureau door de transitie</t>
  </si>
  <si>
    <t>Benodigd verandervermogen van de gezamenlijke governance om een transitie te realiseren</t>
  </si>
  <si>
    <t>Ja, het bestuursmodel</t>
  </si>
  <si>
    <t>Ja, (mandaten van) commissie(s)</t>
  </si>
  <si>
    <t>Ja, de organisatie van het bestuursbureau</t>
  </si>
  <si>
    <t>Ja, maar we hebben de benodigde aanpassingen/nadere uitwerking nog niet in kaart gebracht (mogelijkheid voor toelichting)</t>
  </si>
  <si>
    <t>16.1</t>
  </si>
  <si>
    <t>16.2</t>
  </si>
  <si>
    <t>16.3</t>
  </si>
  <si>
    <t>16.4</t>
  </si>
  <si>
    <t>16.5</t>
  </si>
  <si>
    <t>Pensioenadministratie</t>
  </si>
  <si>
    <t>IT</t>
  </si>
  <si>
    <t>Databeheer</t>
  </si>
  <si>
    <t>Uitbestedingenbeheer</t>
  </si>
  <si>
    <t>Risicomanagement</t>
  </si>
  <si>
    <t>Communicatie</t>
  </si>
  <si>
    <t>Actuarieel</t>
  </si>
  <si>
    <t>Juridische aspecten</t>
  </si>
  <si>
    <t>Stakeholdermanagement</t>
  </si>
  <si>
    <t>Zeer veel versterking</t>
  </si>
  <si>
    <t>Veel versterking</t>
  </si>
  <si>
    <t>Enige versterking</t>
  </si>
  <si>
    <t>Bestuur (inclusief bestuurscommissies)</t>
  </si>
  <si>
    <t>Intern toezicht</t>
  </si>
  <si>
    <t>Formule</t>
  </si>
  <si>
    <t>Ja|Nee</t>
  </si>
  <si>
    <t>Ja|Nee|Weet ik nog niet</t>
  </si>
  <si>
    <t>Ja|Nee|Dat is momenteel onderhanden</t>
  </si>
  <si>
    <t>2023|2024|2025|2026|Weet ik nog niet</t>
  </si>
  <si>
    <t>Ja, dat verwacht ik|Ja, dat overweeg ik|Nee|Weet ik nog niet</t>
  </si>
  <si>
    <t>Fonds|Verzekeraar|Premiepensioeninstelling|Weet ik nog niet</t>
  </si>
  <si>
    <t>Solidaire premieregeling|Flexibele premieregeling /De discussie tussen de sociale partners/beroepsvereniging heeft momenteel nog te weinig richting om daar een antwoord op te kunnen geven|Anders, namelijk</t>
  </si>
  <si>
    <t>Onvoldoende capaciteit bij ALM-providers|Scenarioset (Q-set) niet tijdig beschikbaar|Vaststelling van benodigde aannames|Anders, namelijk|Geen|Risico’s nog niet in beeld gebracht</t>
  </si>
  <si>
    <t>2022|2023|2024|2025|2026|2027|2028|2029|2030|Anders, namelijk|Weet ik nog niet</t>
  </si>
  <si>
    <t>Ja|Nee|NVT</t>
  </si>
  <si>
    <t>Ja, maandelijks|Ja, per kwartaal|Ja, jaarlijks|Anders, namelijk|Nee</t>
  </si>
  <si>
    <t>Risico-opinie bij periodieke voortgangsrapportages|Risico-opinie bij voorgenomen besluiten|Risicorapportage|Mondelinge adviezen aan het bestuur|Periodieke verslagen (jaar/kwartaal) van de sleutelfunctie risicobeheer|Anders, namelijk</t>
  </si>
  <si>
    <t>Ja|Grotendeels|Enigzins|Nee</t>
  </si>
  <si>
    <t>Ja|Grotendeels|Enigzins|Nee|Niet van toepassing</t>
  </si>
  <si>
    <t>Ja, het bestuursmodel|Ja, (mandaten van) commissie(s)|Ja, de organisatie van het bestuursbureau|Ja, namelijk|Nee|Weet ik nog niet</t>
  </si>
  <si>
    <t>Tolerantiegrenzen van data vaststellen|Terugwerkende kracht van datamutaties na invaren vaststellen|Kwaliteit historische gegevens op orde brengen|Assurance op data verkrijgen|Reproduceerbaarheid van data verzorgen|Anders, namelijk</t>
  </si>
  <si>
    <t>Ja, op hoofdlijnen hebben we inzicht ja, in detail hebben we inzicht|Nee, maar ons fonds heeft daar wel om gevraagd|Nee</t>
  </si>
  <si>
    <t>Helemaal eens|Eens|Neutraal|Oneens|Helemaal oneens</t>
  </si>
  <si>
    <t>Als fonds vertrouwen we op de informatie van mijn PUO|Mijn PUO heeft haar 2e lijn (Risicomanagement) en/of 3e lijn (internal audit) betrokken bij de beoordeling van de haalbaarheid van het plan van aanpak|Mijn PUO heeft een externe partij bij het proces betrokken wat mij voldoende comfort geeft|Mijn PUO heeft een externe partij bij het proces betrokken die de validiteit en de haalbaarheid van het plan van aanpak expliciet heeft getoetst|We hebben als fonds zelf onderzoek gedaan naar de validiteit en de haalbaarheid van het plan van aanpak|We hebben als fonds zelf een externe partij ingeschakeld om de validiteit en de haalbaarheid van het plan van aanpak te toetsen|Anders, namelijk</t>
  </si>
  <si>
    <t>Datakwaliteit pensioenadministratie|Uitdagingen met betrekking tot IT-veranderingen|Planning van mijn PUO|Bemensing bij mijn PUO (kwaliteit en kwantiteit)|Anders, namelijk</t>
  </si>
  <si>
    <t>Ja|Ja, en ook al in gang gezet|Ja, en ook al afgerond|Nee, de effecten op de operationele wendbaarheid zijn minimaal|Nee, wel van plan maar nog niet gestart</t>
  </si>
  <si>
    <t>Custodian|Fiduciair beheerder|Vermogensbeheerder(s)|Geen van bovenstaande partijen</t>
  </si>
  <si>
    <t>Ja|Nee, want</t>
  </si>
  <si>
    <t>PUO|Een externe partij, namelijk|Weet nog niet</t>
  </si>
  <si>
    <t>Blijft gelijk|Defensiever|Offensiever|Weet ik nog niet</t>
  </si>
  <si>
    <t>Nee, dit blijft gelijk|Ja, dit wordt naar verwachting hoger|Ja, dit wordt naar verwachting lager|Weet ik nog niet</t>
  </si>
  <si>
    <t>H1 2023</t>
  </si>
  <si>
    <t>H2 2023</t>
  </si>
  <si>
    <t>H1 2024</t>
  </si>
  <si>
    <t>H2 2024</t>
  </si>
  <si>
    <t>H1 2025</t>
  </si>
  <si>
    <t>H2 2025</t>
  </si>
  <si>
    <t>H1 2026</t>
  </si>
  <si>
    <t>H2 2026</t>
  </si>
  <si>
    <t>H1 2023|H2 2023|H1 2024|H2 2024|H1 2025|H2 2025|H1 2026|H2 2026|Weet ik nog niet</t>
  </si>
  <si>
    <t>H1 2023|H2 2023|H1 2024|H2 2024|H1 2025|H2 2025|Weet ik nog niet</t>
  </si>
  <si>
    <t>3.3.1</t>
  </si>
  <si>
    <t>3.3.2</t>
  </si>
  <si>
    <t>3.3.3</t>
  </si>
  <si>
    <t>3.3.4</t>
  </si>
  <si>
    <t>3.3.5</t>
  </si>
  <si>
    <t>Herinrichten pensioenadministratiesysteem</t>
  </si>
  <si>
    <t>Herinrichten beleggingsadministratiesysteem</t>
  </si>
  <si>
    <t>Borgen datakwaliteit</t>
  </si>
  <si>
    <t>Beheersen operationele risico’s</t>
  </si>
  <si>
    <t>Beheersen IT-risico’s</t>
  </si>
  <si>
    <t>Onvoldoende inzicht in voorbereidingen PUO</t>
  </si>
  <si>
    <t>Uitvoeren risicopreferentieonderzoek</t>
  </si>
  <si>
    <t>Vaststellen risicohouding</t>
  </si>
  <si>
    <t>Uitvoeren invaarmethode</t>
  </si>
  <si>
    <t>Uitvoeren nettoprofijt-berekening in het kader van evenwichtigheidsbeoordeling</t>
  </si>
  <si>
    <t>Invulling van solidariteitsreserve/risicodelingsreserve</t>
  </si>
  <si>
    <t>Vaststellen toedelingsregels</t>
  </si>
  <si>
    <t>Tijdigheid besluitvorming sociale partners/beroepsvereniging</t>
  </si>
  <si>
    <t>Afstemmingsproces met fondsgremia (verantwoordingsorgaan/belanghebbendenorgaan en intern toezicht)</t>
  </si>
  <si>
    <t>Beschikbare capaciteit/kennis bestuur en/of bestuursbureau</t>
  </si>
  <si>
    <t>Juridische claims</t>
  </si>
  <si>
    <t>Onduidelijkheid verwachtingen DNB</t>
  </si>
  <si>
    <t>Onduidelijkheid verwachtingen AFM</t>
  </si>
  <si>
    <t>Onduidelijkheid (concept/geconsulteerde) wetgeving</t>
  </si>
  <si>
    <t>Aansluiting pensioenadministratie en beleggingsadministratie</t>
  </si>
  <si>
    <t>Communicatie met deelnemers</t>
  </si>
  <si>
    <t>Herinrichten pensioenadministratiesysteem|Herinrichten beleggingsadministratiesysteem|Aansluiting pensioenadministratie en beleggingsadministratie|Borgen datakwaliteit|Beheersen operationele risico’s|Beheersen IT-risico’s|Onvoldoende inzicht in voorbereidingen PUO|Uitvoeren risicopreferentieonderzoek|Vaststellen risicohouding|Uitvoeren invaarmethode|Uitvoeren nettoprofijt-berekening in het kader van evenwichtigheidsbeoordeling|Invulling van solidariteitsreserve/risicodelingsreserve|Vaststellen toedelingsregels|Tijdigheid besluitvorming sociale partners/beroepsvereniging|Afstemmingsproces met fondsgremia (verantwoordingsorgaan/belanghebbendenorgaan en intern toezicht)|Beschikbare capaciteit/kennis bestuur en/of bestuursbureau|Juridische claims|Communicatie met deelnemers|Onduidelijkheid verwachtingen DNB|Onduidelijkheid verwachtingen AFM|Onduidelijkheid (concept/geconsulteerde) wetgeving|Anders, namelijk</t>
  </si>
  <si>
    <t>Competentie/Expertise-gebied</t>
  </si>
  <si>
    <t>Mate van versterking</t>
  </si>
  <si>
    <t>Relevante gremia</t>
  </si>
  <si>
    <t>Bestuur (inclusief bestuurscommissies) en Intern toezicht</t>
  </si>
  <si>
    <t>Belanghebbendenorgaan/verantwoordingsorgaan</t>
  </si>
  <si>
    <t>Bestuur (inclusief bestuurscommissies) en Belanghebbendenorgaan/verantwoordingsorgaan</t>
  </si>
  <si>
    <t>Intern toezicht en Belanghebbendenorgaan/verantwoordingsorgaan</t>
  </si>
  <si>
    <t>Bestuur (inclusief bestuurscommissies), Intern toezicht en Belanghebbendenorgaan/verantwoordingsorgaan</t>
  </si>
  <si>
    <t>H1 2023|H2 2023|H1 2024|H2 2024|H1 2025|H2 2025|Weet ik nog niet|Anders, namelijk</t>
  </si>
  <si>
    <t>H2 2022</t>
  </si>
  <si>
    <t>H2 2022|H1 2023|H2 2023|2024|2025|2026|Weet ik nog niet</t>
  </si>
  <si>
    <t>2021 Q1</t>
  </si>
  <si>
    <t>2021 Q2</t>
  </si>
  <si>
    <t>2022 Q1</t>
  </si>
  <si>
    <t>2022 Q2</t>
  </si>
  <si>
    <t>2022 Q3</t>
  </si>
  <si>
    <t>2022 Q4</t>
  </si>
  <si>
    <t>2021 Q3</t>
  </si>
  <si>
    <t>2021 Q4</t>
  </si>
  <si>
    <t>2023 Q1</t>
  </si>
  <si>
    <t>2023 Q2</t>
  </si>
  <si>
    <t>2023 Q3</t>
  </si>
  <si>
    <t>2023 Q4</t>
  </si>
  <si>
    <t>2024 Q1</t>
  </si>
  <si>
    <t>2024 Q2</t>
  </si>
  <si>
    <t>2024 Q3</t>
  </si>
  <si>
    <t>2024 Q4</t>
  </si>
  <si>
    <t>2025 Q1</t>
  </si>
  <si>
    <t>2025 Q2</t>
  </si>
  <si>
    <t>2025 Q3</t>
  </si>
  <si>
    <t>2025 Q4</t>
  </si>
  <si>
    <t>2026 Q1</t>
  </si>
  <si>
    <t>2026 Q2</t>
  </si>
  <si>
    <t>2026 Q3</t>
  </si>
  <si>
    <t>2026 Q4</t>
  </si>
  <si>
    <t>Periode</t>
  </si>
  <si>
    <t xml:space="preserve">Een externe partij, namelijk </t>
  </si>
  <si>
    <t xml:space="preserve">Anders, namelijk </t>
  </si>
  <si>
    <t xml:space="preserve">Ja, namelijk </t>
  </si>
  <si>
    <t xml:space="preserve">Nee, want </t>
  </si>
  <si>
    <t xml:space="preserve">                                                                                  Anders, namelijk </t>
  </si>
  <si>
    <t xml:space="preserve">                                                                                 Anders, namelijk </t>
  </si>
  <si>
    <t>6.1</t>
  </si>
  <si>
    <t>6.2</t>
  </si>
  <si>
    <t>De instelling is een algemeen pensioenfonds</t>
  </si>
  <si>
    <r>
      <t xml:space="preserve">De instelling is </t>
    </r>
    <r>
      <rPr>
        <b/>
        <sz val="10"/>
        <color theme="1"/>
        <rFont val="Calibri"/>
        <family val="2"/>
        <scheme val="minor"/>
      </rPr>
      <t>geen</t>
    </r>
    <r>
      <rPr>
        <sz val="10"/>
        <color theme="1"/>
        <rFont val="Calibri"/>
        <family val="2"/>
        <scheme val="minor"/>
      </rPr>
      <t xml:space="preserve"> algemeen pensioenfonds</t>
    </r>
  </si>
  <si>
    <t>13.1</t>
  </si>
  <si>
    <t>13.2</t>
  </si>
  <si>
    <t>13.3</t>
  </si>
  <si>
    <t>13.4</t>
  </si>
  <si>
    <t>13.5</t>
  </si>
  <si>
    <t>13.6</t>
  </si>
  <si>
    <t xml:space="preserve">          Zo nee: Heeft u een werkgever? </t>
  </si>
  <si>
    <t xml:space="preserve">          Zo ja: Heeft u de voor- en nadelen van de twee omrekenmethodes in kaart gebracht?</t>
  </si>
  <si>
    <t xml:space="preserve">          Zo ja: Wanneer verwacht u dat u een keuze heeft gemaakt voor een omrekenmethode?</t>
  </si>
  <si>
    <t xml:space="preserve">          Zo ja: Hoeveel pensioenregelingen voert u uit?</t>
  </si>
  <si>
    <t xml:space="preserve">          Zo ja: Hoeveel implementatieplannen verwacht u in te dienen?</t>
  </si>
  <si>
    <t xml:space="preserve">          Zo ja: Verwacht of overweegt u direct na het invaren te liquideren (alle opgebouwde pensioenaanspraken en -rechten over te dragen aan een andere pensioenuitvoerder)? </t>
  </si>
  <si>
    <t xml:space="preserve">                    Zo ja: Aan welke pensioenuitvoerder? </t>
  </si>
  <si>
    <t xml:space="preserve">          Zo ja: In welk jaar verwacht u dat?</t>
  </si>
  <si>
    <t xml:space="preserve">          Zo ja: Aan welke pensioenuitvoerder?</t>
  </si>
  <si>
    <t xml:space="preserve">          Zo nee: Hoeveel pensioenregelingen voert u uit?</t>
  </si>
  <si>
    <t xml:space="preserve">          Zo nee: Hoeveel implementatieplannen verwacht u in te dienen?</t>
  </si>
  <si>
    <t xml:space="preserve">          Zo nee: Wanneer verwacht u het implementatieplan bij DNB in te dienen? </t>
  </si>
  <si>
    <r>
      <t xml:space="preserve">          Zo ja:</t>
    </r>
    <r>
      <rPr>
        <sz val="8.5"/>
        <rFont val="Times New Roman"/>
        <family val="1"/>
      </rPr>
      <t xml:space="preserve"> </t>
    </r>
    <r>
      <rPr>
        <sz val="8.5"/>
        <rFont val="Verdana"/>
        <family val="2"/>
      </rPr>
      <t xml:space="preserve">Waarover heeft u de deelnemers geïnformeerd? </t>
    </r>
  </si>
  <si>
    <t xml:space="preserve">          Zo ja: Welk middel heeft u hiervoor ingezet?   </t>
  </si>
  <si>
    <t xml:space="preserve">          Zo ja: Heeft u de onderlinge samenhang tussen deze acties/mijlpalen in kaart gebracht (bijvoorbeeld volgtijdelijkheid)? </t>
  </si>
  <si>
    <t xml:space="preserve">          Zo ja: Heeft u de (globale) doorlooptijd van de verschillende acties/mijlpalen in kaart gebracht?</t>
  </si>
  <si>
    <t xml:space="preserve">          Zo ja: Heeft u de benodigde acties/mijlpalen rondom de interactie met sociale partners/beroepsvereniging voor een tijdige transitie in kaart gebracht?</t>
  </si>
  <si>
    <t xml:space="preserve">          Zo ja: Heeft u de benodigde afstemming met de PUO voor een tijdige transitie in kaart gebracht?</t>
  </si>
  <si>
    <t xml:space="preserve">          Verdeling van rollen, taken en verantwoordelijkheden tussen bestuur, fondsorganen en/of sleutelfunctiehouders (rolvastheid)</t>
  </si>
  <si>
    <t xml:space="preserve">          Functioneren of samenwerking van het bestuur, fondsorganen en/of sleutelfunctiehouders (executiekracht)</t>
  </si>
  <si>
    <t xml:space="preserve">          Kennis/deskundigheid op het gebied van het nieuwe pensioenstelsel bij bestuur, fondsorganen en/of sleutelfunctiehouders</t>
  </si>
  <si>
    <t xml:space="preserve">          Beschikbare tijd voor werkzaamheden die erbij komen voor bestuurders/bestuursbureau door de transitie</t>
  </si>
  <si>
    <t xml:space="preserve">          Benodigd verandervermogen van de gezamenlijke governance om een transitie te realiseren</t>
  </si>
  <si>
    <t xml:space="preserve">          Anders, namelijk </t>
  </si>
  <si>
    <t xml:space="preserve">          Zo ja: Omvat dit beleid ook de aansluiting tussen de pensioenadministratie en de verstuurde communicatie?</t>
  </si>
  <si>
    <t xml:space="preserve">          Zo ja: Graag een korte beschrijving van de tolerantieniveaus die u hanteert.</t>
  </si>
  <si>
    <t xml:space="preserve">          Opstellen van een risicoanalyse (kunnen er fouten in de administratie zitten) </t>
  </si>
  <si>
    <t xml:space="preserve">          Identificeren van risicobronnen </t>
  </si>
  <si>
    <t xml:space="preserve">          Analyseren van risicobronnen en data/opsporen van mogelijke fouten </t>
  </si>
  <si>
    <t xml:space="preserve">          Beoordelen periodieke rapportage DQ </t>
  </si>
  <si>
    <t xml:space="preserve">          Opstellen van een plan van aanpak hoe om te gaan met fouten (hoe gaan we fouten herstellen) </t>
  </si>
  <si>
    <t xml:space="preserve">          De voorstel voor de wijze waarop deelnemers gecompenseerd worden </t>
  </si>
  <si>
    <t xml:space="preserve">          Geen, want </t>
  </si>
  <si>
    <t xml:space="preserve">          Zo nee: Wanneer denkt u dit gereed te hebben? </t>
  </si>
  <si>
    <t xml:space="preserve">          Zo ja: Heeft uw PUO u vervolgens ook inzicht gegeven in het plan van aanpak om de benodigde aanpassingen voortkomend uit deze analyse tijdig te realiseren? Indien ZAF: heeft u een dergelijk plan van aanpak opgesteld? </t>
  </si>
  <si>
    <t xml:space="preserve">          Hoe heeft u dat vastgesteld?</t>
  </si>
  <si>
    <t xml:space="preserve">          Waarom heeft u onvoldoende comfort dat de transitie vanuit IT-perspectief niet beheerst zal verlopen? </t>
  </si>
  <si>
    <t xml:space="preserve">          Zo ja: Heeft u mogelijke beheersmaatregelen c.q. acties geformuleerd om de complexiteit van uw huidige pensioenregeling(en) te reduceren?</t>
  </si>
  <si>
    <t xml:space="preserve">          Zo nee: Wanneer verwacht u dat de rol- en taakverdeling tussen de verschillende partijen helder is? </t>
  </si>
  <si>
    <t>14.1</t>
  </si>
  <si>
    <t>14.2</t>
  </si>
  <si>
    <t>14.3</t>
  </si>
  <si>
    <t>14.4</t>
  </si>
  <si>
    <t>27.1.1</t>
  </si>
  <si>
    <t>27.2.1</t>
  </si>
  <si>
    <t>27.2.2</t>
  </si>
  <si>
    <t>27.2.3</t>
  </si>
  <si>
    <t>30.1</t>
  </si>
  <si>
    <t>30.2</t>
  </si>
  <si>
    <t>30.3</t>
  </si>
  <si>
    <t>30.4</t>
  </si>
  <si>
    <t>Eén gezamenlijke uitvraag van DNB en de AFM</t>
  </si>
  <si>
    <t xml:space="preserve">Voor u ligt de (tweede) uitvraag over de transitie naar een nieuwe pensioenregeling. Om de sector niet te belasten met dubbele uitvragen, bevat de uitvraag zowel vragen van de DNB als van de AFM. </t>
  </si>
  <si>
    <t xml:space="preserve">Het doel van deze uitvraag is inzicht verkrijgen in uw voorbereiding op de transitie naar een nieuwe pensioenregeling en de risico's die hierbij op dit moment relevant zijn. Met uw antwoorden kunnen wij in de eerste plaats onze toezichtcapaciteit daar inzetten waar de grootste risico’s bestaan. Ook kunnen we inschatten in welke jaren wij de meeste aanvragen van pensioenfondsen (hierna: fondsen) kunnen verwachten, zodat we ons hier intern op kunnen voorbereiden. </t>
  </si>
  <si>
    <t>Wordt deze uitvraag periodiek herhaald?</t>
  </si>
  <si>
    <t xml:space="preserve">Deze uitvraag herhalen we periodiek gedurende de transitieperiode (de eerste uitvraag heeft u in oktober 2021 ontvangen). Naarmate de transitie vordert, zullen nieuwe risico’s opkomen en zal in wet- en regelgeving ook concreter worden wat er van u wordt verwacht. We zullen de vragen daarop aanpassen, om steeds een actueel inzicht te krijgen in de risico’s die passen bij de fase van voorbereiding waarin u zich bevindt en de eisen die de wetgever stelt. </t>
  </si>
  <si>
    <t xml:space="preserve">In de tweede helft van 2022 krijgt u een sectorbrede terugkoppeling van de uitkomsten van de uitvraag. Hiermee kunt u zien hoe uw eigen voortgang zich verhoudt tot de rest van de sector. Daarmee leidt deze uitvraag niet alleen tot inzichten voor DNB, maar ook voor uzelf. </t>
  </si>
  <si>
    <t xml:space="preserve">Er bestaat een mogelijkheid dat DNB en/of de AFM op basis van de door u ingevulde vragenlijst met u het gesprek aangaat of een onderzoek start over de voortgang en risico’s van de transitie bij uw fonds </t>
  </si>
  <si>
    <t xml:space="preserve">Afhankelijk van uw antwoorden worden in de uitvraag sommige vervolgvragen wel of juist niet aan u gesteld. Wij verzoeken u daarom vriendelijk om de uitvraag in de oorspronkelijke volgorde in te vullen. Ook verzoeken wij u vriendelijk om het (bestands)format van de vragen niet aan te passen, zodat we de ingediende antwoorden op een juiste manier kunnen verwerken. </t>
  </si>
  <si>
    <t xml:space="preserve">U kunt het Excel bestand met uw antwoorden uiterlijk 20 juni 2022 uploaden in Digitaal Loket Rapportages (DLR). </t>
  </si>
  <si>
    <t>Het is uiteraard voorstelbaar dat deze uitvraag nog omissies bevat of op andere terreinen voor verbetering vatbaar is. Wij staan graag open voor suggesties ter verbetering van een volgende uitvraag. U kunt uw eventuele suggesties in deze uitvraag meegeven bij de “slotvragen”.</t>
  </si>
  <si>
    <t>Wat te doen bij vragen?</t>
  </si>
  <si>
    <t>Als u vragen heeft dan kunt u uiteraard contact opnemen met uw toezichthouder.</t>
  </si>
  <si>
    <t>27.1.2</t>
  </si>
  <si>
    <t>27.1.3</t>
  </si>
  <si>
    <t>27.1.4</t>
  </si>
  <si>
    <t>Ja, we hebben de benodigde aanpassingen/nadere uitwerking in kaart gebracht (mogelijkheid voor toelichting)</t>
  </si>
  <si>
    <t>Ja, we hebben de benodigde aanpassingen/nadere uitwerking in kaart gebracht (mogelijkheid voor toelichting)|Ja, maar we hebben de benodigde aanpassingen/nadere uitwerking nog niet in kaart gebracht (mogelijkheid voor toelichting)|Nee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</si>
</sst>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5"/>
      <color theme="1"/>
      <name val="Verdana"/>
      <family val="2"/>
    </font>
    <font>
      <sz val="8.5"/>
      <name val="Verdana"/>
      <family val="2"/>
    </font>
    <font>
      <sz val="8.5"/>
      <color rgb="FFF2F2F2"/>
      <name val="Verdana"/>
      <family val="2"/>
    </font>
    <font>
      <b/>
      <sz val="10"/>
      <color theme="1"/>
      <name val="Verdana"/>
      <family val="2"/>
    </font>
    <font>
      <sz val="11"/>
      <color theme="0" tint="-4.9989318521683403E-2"/>
      <name val="Calibri"/>
      <family val="2"/>
      <scheme val="minor"/>
    </font>
    <font>
      <sz val="8"/>
      <color theme="1"/>
      <name val="Verdana"/>
      <family val="2"/>
    </font>
    <font>
      <sz val="8"/>
      <color rgb="FF0000FF"/>
      <name val="Verdana"/>
      <family val="2"/>
    </font>
    <font>
      <sz val="8"/>
      <color theme="1"/>
      <name val="Arial"/>
      <family val="2"/>
    </font>
    <font>
      <b/>
      <sz val="8.5"/>
      <color theme="1"/>
      <name val="Verdana"/>
      <family val="2"/>
    </font>
    <font>
      <sz val="10"/>
      <color theme="1"/>
      <name val="Verdana"/>
      <family val="2"/>
    </font>
    <font>
      <i/>
      <sz val="8.5"/>
      <color theme="1"/>
      <name val="Verdana"/>
      <family val="2"/>
    </font>
    <font>
      <sz val="8.5"/>
      <color rgb="FFFF0000"/>
      <name val="Verdana"/>
      <family val="2"/>
    </font>
    <font>
      <sz val="10"/>
      <color theme="1"/>
      <name val="Calibri"/>
      <family val="2"/>
      <scheme val="minor"/>
    </font>
    <font>
      <b/>
      <sz val="10"/>
      <color theme="1"/>
      <name val="Calibri"/>
      <family val="2"/>
      <scheme val="minor"/>
    </font>
    <font>
      <sz val="8.5"/>
      <color theme="0" tint="-4.9989318521683403E-2"/>
      <name val="Verdana"/>
      <family val="2"/>
    </font>
    <font>
      <sz val="8"/>
      <name val="Calibri"/>
      <family val="2"/>
      <scheme val="minor"/>
    </font>
    <font>
      <sz val="8.5"/>
      <name val="Times New Roman"/>
      <family val="1"/>
    </font>
    <font>
      <b/>
      <sz val="11"/>
      <color theme="1"/>
      <name val="Calibri"/>
      <family val="2"/>
      <scheme val="minor"/>
    </font>
  </fonts>
  <fills count="12">
    <fill>
      <patternFill patternType="none"/>
    </fill>
    <fill>
      <patternFill patternType="gray125"/>
    </fill>
    <fill>
      <patternFill patternType="solid">
        <fgColor rgb="FF84CEC7"/>
        <bgColor indexed="64"/>
      </patternFill>
    </fill>
    <fill>
      <patternFill patternType="solid">
        <fgColor theme="7" tint="0.59999389629810485"/>
        <bgColor indexed="64"/>
      </patternFill>
    </fill>
    <fill>
      <patternFill patternType="solid">
        <fgColor rgb="FFF2F2F2"/>
        <bgColor indexed="64"/>
      </patternFill>
    </fill>
    <fill>
      <patternFill patternType="solid">
        <fgColor rgb="FFBDD6EE"/>
        <bgColor indexed="64"/>
      </patternFill>
    </fill>
    <fill>
      <patternFill patternType="solid">
        <fgColor theme="0" tint="-4.9989318521683403E-2"/>
        <bgColor indexed="64"/>
      </patternFill>
    </fill>
    <fill>
      <patternFill patternType="solid">
        <fgColor rgb="FFFFFFB9"/>
        <bgColor indexed="64"/>
      </patternFill>
    </fill>
    <fill>
      <patternFill patternType="solid">
        <fgColor rgb="FFD7CCAF"/>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FFFFB9"/>
      </right>
      <top style="thin">
        <color indexed="64"/>
      </top>
      <bottom style="thin">
        <color rgb="FF000000"/>
      </bottom>
      <diagonal/>
    </border>
    <border>
      <left style="thin">
        <color rgb="FFFFFFB9"/>
      </left>
      <right style="thin">
        <color rgb="FFFFFFB9"/>
      </right>
      <top style="thin">
        <color indexed="64"/>
      </top>
      <bottom style="thin">
        <color rgb="FF000000"/>
      </bottom>
      <diagonal/>
    </border>
    <border>
      <left style="thin">
        <color indexed="64"/>
      </left>
      <right style="thin">
        <color rgb="FFFFFFB9"/>
      </right>
      <top style="thin">
        <color rgb="FF000000"/>
      </top>
      <bottom style="thin">
        <color rgb="FF000000"/>
      </bottom>
      <diagonal/>
    </border>
    <border>
      <left style="thin">
        <color indexed="64"/>
      </left>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rgb="FF000000"/>
      </left>
      <right style="thin">
        <color rgb="FFFFFFB9"/>
      </right>
      <top style="thin">
        <color rgb="FF000000"/>
      </top>
      <bottom style="thin">
        <color rgb="FF000000"/>
      </bottom>
      <diagonal/>
    </border>
  </borders>
  <cellStyleXfs count="1">
    <xf numFmtId="0" fontId="0" fillId="0" borderId="0"/>
  </cellStyleXfs>
  <cellXfs count="64">
    <xf numFmtId="0" fontId="0" fillId="0" borderId="0" xfId="0"/>
    <xf numFmtId="0" fontId="3" fillId="4" borderId="0" xfId="0" applyFont="1" applyFill="1" applyProtection="1">
      <protection hidden="1"/>
    </xf>
    <xf numFmtId="0" fontId="1" fillId="4" borderId="0" xfId="0" applyFont="1" applyFill="1" applyProtection="1">
      <protection hidden="1"/>
    </xf>
    <xf numFmtId="0" fontId="5" fillId="6" borderId="0" xfId="0" applyFont="1" applyFill="1" applyProtection="1">
      <protection hidden="1"/>
    </xf>
    <xf numFmtId="0" fontId="0" fillId="6" borderId="0" xfId="0" applyFill="1" applyProtection="1">
      <protection hidden="1"/>
    </xf>
    <xf numFmtId="0" fontId="6" fillId="8" borderId="1" xfId="0" applyFont="1" applyFill="1" applyBorder="1" applyAlignment="1" applyProtection="1">
      <alignment horizontal="left" vertical="top"/>
      <protection hidden="1"/>
    </xf>
    <xf numFmtId="0" fontId="6" fillId="8" borderId="1" xfId="0" applyFont="1" applyFill="1" applyBorder="1" applyAlignment="1" applyProtection="1">
      <alignment horizontal="left" vertical="top"/>
      <protection locked="0"/>
    </xf>
    <xf numFmtId="0" fontId="7" fillId="7" borderId="7" xfId="0" applyFont="1" applyFill="1" applyBorder="1" applyAlignment="1" applyProtection="1">
      <alignment horizontal="left" vertical="top" wrapText="1"/>
      <protection hidden="1"/>
    </xf>
    <xf numFmtId="0" fontId="7" fillId="7" borderId="9" xfId="0" applyFont="1" applyFill="1" applyBorder="1" applyAlignment="1" applyProtection="1">
      <alignment horizontal="left" vertical="top" wrapText="1"/>
      <protection hidden="1"/>
    </xf>
    <xf numFmtId="0" fontId="7" fillId="7" borderId="10" xfId="0" applyFont="1" applyFill="1" applyBorder="1" applyAlignment="1" applyProtection="1">
      <alignment horizontal="left" vertical="top" wrapText="1"/>
      <protection hidden="1"/>
    </xf>
    <xf numFmtId="0" fontId="6" fillId="6" borderId="0" xfId="0" applyFont="1" applyFill="1" applyProtection="1">
      <protection hidden="1"/>
    </xf>
    <xf numFmtId="0" fontId="8" fillId="6" borderId="0" xfId="0" applyFont="1" applyFill="1" applyProtection="1">
      <protection hidden="1"/>
    </xf>
    <xf numFmtId="0" fontId="0" fillId="9" borderId="0" xfId="0" applyFill="1"/>
    <xf numFmtId="0" fontId="4" fillId="9" borderId="0" xfId="0" applyFont="1" applyFill="1" applyAlignment="1">
      <alignment vertical="center" wrapText="1"/>
    </xf>
    <xf numFmtId="0" fontId="10" fillId="9" borderId="0" xfId="0" applyFont="1" applyFill="1" applyAlignment="1">
      <alignment vertical="center" wrapText="1"/>
    </xf>
    <xf numFmtId="0" fontId="10" fillId="9" borderId="0" xfId="0" applyFont="1" applyFill="1" applyAlignment="1">
      <alignment wrapText="1"/>
    </xf>
    <xf numFmtId="0" fontId="7" fillId="7" borderId="7" xfId="0" applyFont="1" applyFill="1" applyBorder="1" applyAlignment="1" applyProtection="1">
      <alignment horizontal="left" vertical="top" wrapText="1"/>
      <protection hidden="1"/>
    </xf>
    <xf numFmtId="0" fontId="6" fillId="8" borderId="1" xfId="0" applyFont="1" applyFill="1" applyBorder="1" applyAlignment="1" applyProtection="1">
      <alignment horizontal="left" vertical="top"/>
    </xf>
    <xf numFmtId="0" fontId="13" fillId="0" borderId="0" xfId="0" applyFont="1" applyFill="1" applyAlignment="1">
      <alignment wrapText="1"/>
    </xf>
    <xf numFmtId="0" fontId="13" fillId="0" borderId="0" xfId="0" applyFont="1" applyFill="1"/>
    <xf numFmtId="0" fontId="13" fillId="0" borderId="0" xfId="0" applyFont="1" applyFill="1" applyAlignment="1"/>
    <xf numFmtId="0" fontId="15" fillId="6" borderId="0" xfId="0" applyFont="1" applyFill="1" applyProtection="1">
      <protection hidden="1"/>
    </xf>
    <xf numFmtId="0" fontId="15" fillId="6"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12" fillId="4" borderId="0" xfId="0" applyFont="1" applyFill="1" applyAlignment="1" applyProtection="1">
      <alignment vertical="center"/>
      <protection hidden="1"/>
    </xf>
    <xf numFmtId="49" fontId="2" fillId="3" borderId="1" xfId="0" applyNumberFormat="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1" xfId="0" applyNumberFormat="1"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2" fontId="2" fillId="3" borderId="1" xfId="0" applyNumberFormat="1" applyFont="1" applyFill="1" applyBorder="1" applyAlignment="1" applyProtection="1">
      <alignment vertical="center" wrapText="1"/>
      <protection locked="0"/>
    </xf>
    <xf numFmtId="0" fontId="2" fillId="4" borderId="0" xfId="0" applyFont="1" applyFill="1" applyAlignment="1" applyProtection="1">
      <alignment vertical="center"/>
      <protection hidden="1"/>
    </xf>
    <xf numFmtId="0" fontId="1" fillId="3" borderId="1" xfId="0" applyFont="1" applyFill="1" applyBorder="1" applyAlignment="1" applyProtection="1">
      <alignment vertical="center" wrapText="1"/>
      <protection locked="0"/>
    </xf>
    <xf numFmtId="1" fontId="2" fillId="3" borderId="1" xfId="0" applyNumberFormat="1" applyFont="1" applyFill="1" applyBorder="1" applyAlignment="1" applyProtection="1">
      <alignment vertical="center" wrapText="1"/>
      <protection locked="0"/>
    </xf>
    <xf numFmtId="0" fontId="1" fillId="4" borderId="0" xfId="0" applyFont="1" applyFill="1" applyAlignment="1" applyProtection="1">
      <alignment vertical="center"/>
      <protection hidden="1"/>
    </xf>
    <xf numFmtId="0" fontId="15" fillId="4" borderId="0" xfId="0" applyFont="1" applyFill="1" applyAlignment="1" applyProtection="1">
      <alignment vertical="center"/>
      <protection hidden="1"/>
    </xf>
    <xf numFmtId="0" fontId="1" fillId="4" borderId="0" xfId="0" applyFont="1" applyFill="1" applyAlignment="1" applyProtection="1">
      <alignment vertical="center" wrapText="1"/>
      <protection hidden="1"/>
    </xf>
    <xf numFmtId="49" fontId="2" fillId="2" borderId="1" xfId="0" applyNumberFormat="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2" fillId="2" borderId="3" xfId="0" applyNumberFormat="1"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0" fontId="15" fillId="4" borderId="0" xfId="0" applyFont="1" applyFill="1" applyAlignment="1" applyProtection="1">
      <alignment vertical="center"/>
      <protection locked="0"/>
    </xf>
    <xf numFmtId="0" fontId="12" fillId="6" borderId="0" xfId="0" applyFont="1" applyFill="1" applyProtection="1">
      <protection hidden="1"/>
    </xf>
    <xf numFmtId="0" fontId="12" fillId="4" borderId="0" xfId="0" applyFont="1" applyFill="1" applyProtection="1">
      <protection hidden="1"/>
    </xf>
    <xf numFmtId="0" fontId="2" fillId="2" borderId="1" xfId="0" applyNumberFormat="1" applyFont="1" applyFill="1" applyBorder="1" applyAlignment="1" applyProtection="1">
      <alignment horizontal="left" vertical="center" wrapText="1"/>
    </xf>
    <xf numFmtId="0" fontId="18" fillId="9" borderId="0" xfId="0" applyFont="1" applyFill="1"/>
    <xf numFmtId="0" fontId="15" fillId="4" borderId="0" xfId="0" applyFont="1" applyFill="1" applyProtection="1">
      <protection hidden="1"/>
    </xf>
    <xf numFmtId="0" fontId="7" fillId="7" borderId="5" xfId="0" applyFont="1" applyFill="1" applyBorder="1" applyAlignment="1" applyProtection="1">
      <alignment horizontal="left" vertical="top" wrapText="1"/>
      <protection hidden="1"/>
    </xf>
    <xf numFmtId="0" fontId="7" fillId="7" borderId="8" xfId="0" applyFont="1" applyFill="1" applyBorder="1" applyAlignment="1" applyProtection="1">
      <alignment horizontal="left" vertical="top" wrapText="1"/>
      <protection hidden="1"/>
    </xf>
    <xf numFmtId="0" fontId="7" fillId="7" borderId="7" xfId="0" applyFont="1" applyFill="1" applyBorder="1" applyAlignment="1" applyProtection="1">
      <alignment horizontal="left" vertical="top" wrapText="1"/>
      <protection hidden="1"/>
    </xf>
    <xf numFmtId="0" fontId="7" fillId="7" borderId="6" xfId="0" applyFont="1" applyFill="1" applyBorder="1" applyAlignment="1" applyProtection="1">
      <alignment horizontal="left" vertical="top" wrapText="1"/>
      <protection hidden="1"/>
    </xf>
    <xf numFmtId="0" fontId="7" fillId="7" borderId="10" xfId="0" applyFont="1" applyFill="1" applyBorder="1" applyAlignment="1" applyProtection="1">
      <alignment horizontal="left" vertical="top" wrapText="1"/>
      <protection hidden="1"/>
    </xf>
    <xf numFmtId="0" fontId="4" fillId="5" borderId="2"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xf>
    <xf numFmtId="0" fontId="9" fillId="11" borderId="1" xfId="0" applyFont="1" applyFill="1" applyBorder="1" applyAlignment="1" applyProtection="1">
      <alignment horizontal="center" vertical="center" wrapText="1"/>
    </xf>
    <xf numFmtId="0" fontId="11" fillId="10" borderId="2"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4"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9" fillId="10" borderId="1" xfId="0" applyFont="1" applyFill="1" applyBorder="1" applyAlignment="1" applyProtection="1">
      <alignment horizontal="center" vertical="center" wrapText="1"/>
    </xf>
  </cellXfs>
  <cellStyles count="1">
    <cellStyle name="Standaard" xfId="0" builtinId="0"/>
  </cellStyles>
  <dxfs count="23">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color theme="1"/>
      </font>
      <fill>
        <patternFill>
          <bgColor rgb="FFFFE699"/>
        </patternFill>
      </fill>
      <border>
        <left style="thin">
          <color auto="1"/>
        </left>
        <right style="thin">
          <color auto="1"/>
        </right>
        <top style="thin">
          <color auto="1"/>
        </top>
        <bottom style="thin">
          <color auto="1"/>
        </bottom>
        <vertical/>
        <horizontal/>
      </border>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s>
  <tableStyles count="0" defaultTableStyle="TableStyleMedium2" defaultPivotStyle="PivotStyleLight16"/>
  <colors>
    <mruColors>
      <color rgb="FFFFE699"/>
      <color rgb="FFF2F2F2"/>
      <color rgb="FF84CE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0801B-7C26-4E2C-B260-7A76843B1E55}">
  <dimension ref="A1:AJ24"/>
  <sheetViews>
    <sheetView topLeftCell="T1" workbookViewId="0">
      <selection activeCell="AB2" sqref="AB2"/>
    </sheetView>
  </sheetViews>
  <sheetFormatPr defaultColWidth="8.81640625" defaultRowHeight="13" x14ac:dyDescent="0.3"/>
  <cols>
    <col min="1" max="1" width="13.7265625" style="19" bestFit="1" customWidth="1"/>
    <col min="2" max="2" width="14.7265625" style="19" bestFit="1" customWidth="1"/>
    <col min="3" max="3" width="39.26953125" style="19" customWidth="1"/>
    <col min="4" max="4" width="7.26953125" style="19" bestFit="1" customWidth="1"/>
    <col min="5" max="5" width="14.26953125" style="19" bestFit="1" customWidth="1"/>
    <col min="6" max="6" width="5.7265625" style="19" customWidth="1"/>
    <col min="7" max="7" width="48.81640625" style="19" customWidth="1"/>
    <col min="8" max="8" width="22.26953125" style="19" customWidth="1"/>
    <col min="9" max="9" width="11" style="19" customWidth="1"/>
    <col min="10" max="10" width="18" style="19" customWidth="1"/>
    <col min="11" max="11" width="32.7265625" style="19" bestFit="1" customWidth="1"/>
    <col min="12" max="12" width="35" style="19" customWidth="1"/>
    <col min="13" max="13" width="68" style="19" customWidth="1"/>
    <col min="14" max="14" width="26.1796875" style="19" customWidth="1"/>
    <col min="15" max="15" width="28.7265625" style="19" customWidth="1"/>
    <col min="16" max="16" width="13.81640625" style="19" customWidth="1"/>
    <col min="17" max="17" width="8.81640625" style="19"/>
    <col min="18" max="18" width="17.453125" style="19" customWidth="1"/>
    <col min="19" max="19" width="13" style="19" customWidth="1"/>
    <col min="20" max="20" width="18.26953125" style="19" customWidth="1"/>
    <col min="21" max="21" width="10.7265625" style="19" customWidth="1"/>
    <col min="22" max="22" width="8.81640625" style="19"/>
    <col min="23" max="23" width="17" style="19" customWidth="1"/>
    <col min="24" max="24" width="32" style="19" customWidth="1"/>
    <col min="25" max="25" width="13.26953125" style="19" customWidth="1"/>
    <col min="26" max="26" width="54.54296875" style="19" customWidth="1"/>
    <col min="27" max="27" width="20.453125" style="19" customWidth="1"/>
    <col min="28" max="28" width="51.81640625" style="19" customWidth="1"/>
    <col min="29" max="29" width="20.54296875" style="19" bestFit="1" customWidth="1"/>
    <col min="30" max="30" width="18.54296875" style="19" customWidth="1"/>
    <col min="31" max="31" width="46.81640625" style="19" customWidth="1"/>
    <col min="32" max="33" width="8.81640625" style="19"/>
    <col min="34" max="34" width="43.81640625" style="19" customWidth="1"/>
    <col min="35" max="35" width="13.453125" style="19" bestFit="1" customWidth="1"/>
    <col min="36" max="16384" width="8.81640625" style="19"/>
  </cols>
  <sheetData>
    <row r="1" spans="1:36" s="18" customFormat="1" ht="28.5" customHeight="1" x14ac:dyDescent="0.3">
      <c r="A1" s="18" t="s">
        <v>1</v>
      </c>
      <c r="B1" s="18" t="s">
        <v>1</v>
      </c>
      <c r="C1" s="18" t="s">
        <v>405</v>
      </c>
      <c r="D1" s="18">
        <v>2023</v>
      </c>
      <c r="E1" s="18" t="s">
        <v>191</v>
      </c>
      <c r="F1" s="18" t="s">
        <v>1</v>
      </c>
      <c r="G1" s="18" t="s">
        <v>105</v>
      </c>
      <c r="H1" s="18" t="s">
        <v>108</v>
      </c>
      <c r="I1" s="18">
        <v>2022</v>
      </c>
      <c r="J1" s="18" t="s">
        <v>60</v>
      </c>
      <c r="K1" s="18" t="s">
        <v>163</v>
      </c>
      <c r="L1" s="18" t="s">
        <v>184</v>
      </c>
      <c r="M1" s="18" t="s">
        <v>192</v>
      </c>
      <c r="N1" s="18" t="s">
        <v>198</v>
      </c>
      <c r="O1" s="18" t="s">
        <v>1</v>
      </c>
      <c r="P1" s="18" t="s">
        <v>216</v>
      </c>
      <c r="Q1" s="18" t="s">
        <v>1</v>
      </c>
      <c r="R1" s="18" t="s">
        <v>59</v>
      </c>
      <c r="S1" s="18" t="s">
        <v>230</v>
      </c>
      <c r="T1" s="18" t="s">
        <v>234</v>
      </c>
      <c r="U1" s="18" t="s">
        <v>253</v>
      </c>
      <c r="V1" s="18" t="s">
        <v>60</v>
      </c>
      <c r="W1" s="18" t="s">
        <v>258</v>
      </c>
      <c r="X1" s="18" t="s">
        <v>261</v>
      </c>
      <c r="Y1" s="18" t="s">
        <v>1</v>
      </c>
      <c r="Z1" s="18" t="s">
        <v>269</v>
      </c>
      <c r="AA1" s="18" t="s">
        <v>274</v>
      </c>
      <c r="AB1" s="18" t="s">
        <v>479</v>
      </c>
      <c r="AC1" s="18" t="s">
        <v>283</v>
      </c>
      <c r="AD1" s="18" t="s">
        <v>292</v>
      </c>
      <c r="AE1" s="18" t="s">
        <v>295</v>
      </c>
      <c r="AF1" s="18" t="s">
        <v>324</v>
      </c>
      <c r="AG1" s="18" t="s">
        <v>324</v>
      </c>
      <c r="AH1" s="18" t="s">
        <v>339</v>
      </c>
      <c r="AI1" s="18" t="s">
        <v>370</v>
      </c>
      <c r="AJ1" s="18" t="s">
        <v>372</v>
      </c>
    </row>
    <row r="2" spans="1:36" s="18" customFormat="1" ht="39" x14ac:dyDescent="0.3">
      <c r="A2" s="18" t="s">
        <v>2</v>
      </c>
      <c r="B2" s="18" t="s">
        <v>2</v>
      </c>
      <c r="C2" s="18" t="s">
        <v>406</v>
      </c>
      <c r="D2" s="18">
        <v>2024</v>
      </c>
      <c r="E2" s="18" t="s">
        <v>188</v>
      </c>
      <c r="F2" s="18" t="s">
        <v>2</v>
      </c>
      <c r="G2" s="18" t="s">
        <v>106</v>
      </c>
      <c r="H2" s="18" t="s">
        <v>109</v>
      </c>
      <c r="I2" s="18">
        <v>2023</v>
      </c>
      <c r="J2" s="18" t="s">
        <v>118</v>
      </c>
      <c r="K2" s="18" t="s">
        <v>164</v>
      </c>
      <c r="L2" s="18" t="s">
        <v>185</v>
      </c>
      <c r="M2" s="18" t="s">
        <v>193</v>
      </c>
      <c r="N2" s="18" t="s">
        <v>199</v>
      </c>
      <c r="O2" s="18" t="s">
        <v>205</v>
      </c>
      <c r="P2" s="18" t="s">
        <v>218</v>
      </c>
      <c r="Q2" s="18" t="s">
        <v>400</v>
      </c>
      <c r="R2" s="18" t="s">
        <v>397</v>
      </c>
      <c r="S2" s="18" t="s">
        <v>231</v>
      </c>
      <c r="T2" s="18" t="s">
        <v>235</v>
      </c>
      <c r="U2" s="18" t="s">
        <v>254</v>
      </c>
      <c r="V2" s="18" t="s">
        <v>118</v>
      </c>
      <c r="W2" s="18" t="s">
        <v>259</v>
      </c>
      <c r="X2" s="18" t="s">
        <v>262</v>
      </c>
      <c r="Y2" s="18" t="s">
        <v>266</v>
      </c>
      <c r="Z2" s="18" t="s">
        <v>270</v>
      </c>
      <c r="AA2" s="18" t="s">
        <v>275</v>
      </c>
      <c r="AB2" s="18" t="s">
        <v>277</v>
      </c>
      <c r="AC2" s="18" t="s">
        <v>284</v>
      </c>
      <c r="AD2" s="18" t="s">
        <v>293</v>
      </c>
      <c r="AE2" s="18" t="s">
        <v>296</v>
      </c>
      <c r="AF2" s="18" t="s">
        <v>325</v>
      </c>
      <c r="AG2" s="18" t="s">
        <v>325</v>
      </c>
      <c r="AH2" s="18" t="s">
        <v>340</v>
      </c>
      <c r="AI2" s="18" t="s">
        <v>324</v>
      </c>
      <c r="AJ2" s="18" t="s">
        <v>373</v>
      </c>
    </row>
    <row r="3" spans="1:36" s="18" customFormat="1" ht="39" x14ac:dyDescent="0.3">
      <c r="A3" s="18" t="s">
        <v>92</v>
      </c>
      <c r="B3" s="18" t="s">
        <v>104</v>
      </c>
      <c r="D3" s="18">
        <v>2025</v>
      </c>
      <c r="E3" s="18" t="s">
        <v>81</v>
      </c>
      <c r="F3" s="18" t="s">
        <v>70</v>
      </c>
      <c r="G3" s="18" t="s">
        <v>107</v>
      </c>
      <c r="H3" s="18" t="s">
        <v>110</v>
      </c>
      <c r="I3" s="18">
        <v>2024</v>
      </c>
      <c r="J3" s="18" t="s">
        <v>119</v>
      </c>
      <c r="K3" s="18" t="s">
        <v>165</v>
      </c>
      <c r="L3" s="18" t="s">
        <v>2</v>
      </c>
      <c r="M3" s="18" t="s">
        <v>194</v>
      </c>
      <c r="N3" s="18" t="s">
        <v>200</v>
      </c>
      <c r="O3" s="18" t="s">
        <v>206</v>
      </c>
      <c r="P3" s="18" t="s">
        <v>219</v>
      </c>
      <c r="R3" s="18" t="s">
        <v>227</v>
      </c>
      <c r="S3" s="18" t="s">
        <v>232</v>
      </c>
      <c r="T3" s="18" t="s">
        <v>236</v>
      </c>
      <c r="U3" s="18" t="s">
        <v>2</v>
      </c>
      <c r="V3" s="18" t="s">
        <v>119</v>
      </c>
      <c r="W3" s="18" t="s">
        <v>260</v>
      </c>
      <c r="X3" s="18" t="s">
        <v>263</v>
      </c>
      <c r="Y3" s="18" t="s">
        <v>267</v>
      </c>
      <c r="Z3" s="18" t="s">
        <v>271</v>
      </c>
      <c r="AA3" s="18" t="s">
        <v>276</v>
      </c>
      <c r="AB3" s="18" t="s">
        <v>2</v>
      </c>
      <c r="AC3" s="18" t="s">
        <v>285</v>
      </c>
      <c r="AD3" s="18" t="s">
        <v>294</v>
      </c>
      <c r="AE3" s="18" t="s">
        <v>365</v>
      </c>
      <c r="AF3" s="18" t="s">
        <v>326</v>
      </c>
      <c r="AG3" s="18" t="s">
        <v>326</v>
      </c>
      <c r="AH3" s="18" t="s">
        <v>358</v>
      </c>
      <c r="AI3" s="18" t="s">
        <v>325</v>
      </c>
      <c r="AJ3" s="18" t="s">
        <v>378</v>
      </c>
    </row>
    <row r="4" spans="1:36" s="18" customFormat="1" ht="39" x14ac:dyDescent="0.3">
      <c r="D4" s="18">
        <v>2026</v>
      </c>
      <c r="E4" s="18" t="s">
        <v>189</v>
      </c>
      <c r="G4" s="18" t="s">
        <v>398</v>
      </c>
      <c r="H4" s="18" t="s">
        <v>398</v>
      </c>
      <c r="I4" s="18">
        <v>2025</v>
      </c>
      <c r="J4" s="18" t="s">
        <v>92</v>
      </c>
      <c r="K4" s="18" t="s">
        <v>166</v>
      </c>
      <c r="M4" s="18" t="s">
        <v>195</v>
      </c>
      <c r="N4" s="18" t="s">
        <v>201</v>
      </c>
      <c r="O4" s="18" t="s">
        <v>207</v>
      </c>
      <c r="P4" s="18" t="s">
        <v>217</v>
      </c>
      <c r="S4" s="18" t="s">
        <v>92</v>
      </c>
      <c r="T4" s="18" t="s">
        <v>92</v>
      </c>
      <c r="U4" s="18" t="s">
        <v>92</v>
      </c>
      <c r="V4" s="18" t="s">
        <v>92</v>
      </c>
      <c r="W4" s="18" t="s">
        <v>398</v>
      </c>
      <c r="X4" s="18" t="s">
        <v>264</v>
      </c>
      <c r="Y4" s="18" t="s">
        <v>2</v>
      </c>
      <c r="Z4" s="18" t="s">
        <v>272</v>
      </c>
      <c r="AA4" s="18" t="s">
        <v>399</v>
      </c>
      <c r="AC4" s="18" t="s">
        <v>286</v>
      </c>
      <c r="AE4" s="18" t="s">
        <v>364</v>
      </c>
      <c r="AF4" s="18" t="s">
        <v>327</v>
      </c>
      <c r="AG4" s="18" t="s">
        <v>327</v>
      </c>
      <c r="AH4" s="18" t="s">
        <v>341</v>
      </c>
      <c r="AI4" s="18">
        <v>2024</v>
      </c>
      <c r="AJ4" s="18" t="s">
        <v>379</v>
      </c>
    </row>
    <row r="5" spans="1:36" s="18" customFormat="1" ht="26" x14ac:dyDescent="0.3">
      <c r="D5" s="18" t="s">
        <v>92</v>
      </c>
      <c r="E5" s="18" t="s">
        <v>190</v>
      </c>
      <c r="H5" s="18" t="s">
        <v>111</v>
      </c>
      <c r="I5" s="18">
        <v>2026</v>
      </c>
      <c r="K5" s="18" t="s">
        <v>167</v>
      </c>
      <c r="M5" s="18" t="s">
        <v>196</v>
      </c>
      <c r="N5" s="18" t="s">
        <v>398</v>
      </c>
      <c r="O5" s="18" t="s">
        <v>208</v>
      </c>
      <c r="W5" s="18" t="s">
        <v>2</v>
      </c>
      <c r="X5" s="18" t="s">
        <v>265</v>
      </c>
      <c r="Y5" s="18" t="s">
        <v>268</v>
      </c>
      <c r="Z5" s="18" t="s">
        <v>273</v>
      </c>
      <c r="AA5" s="18" t="s">
        <v>2</v>
      </c>
      <c r="AC5" s="18" t="s">
        <v>287</v>
      </c>
      <c r="AE5" s="18" t="s">
        <v>366</v>
      </c>
      <c r="AF5" s="18" t="s">
        <v>328</v>
      </c>
      <c r="AG5" s="18" t="s">
        <v>328</v>
      </c>
      <c r="AH5" s="18" t="s">
        <v>342</v>
      </c>
      <c r="AI5" s="18">
        <v>2025</v>
      </c>
      <c r="AJ5" s="18" t="s">
        <v>374</v>
      </c>
    </row>
    <row r="6" spans="1:36" s="18" customFormat="1" ht="30.65" customHeight="1" x14ac:dyDescent="0.3">
      <c r="H6" s="18" t="s">
        <v>112</v>
      </c>
      <c r="I6" s="18">
        <v>2027</v>
      </c>
      <c r="K6" s="18" t="s">
        <v>398</v>
      </c>
      <c r="M6" s="18" t="s">
        <v>197</v>
      </c>
      <c r="X6" s="18" t="s">
        <v>398</v>
      </c>
      <c r="Z6" s="18" t="s">
        <v>398</v>
      </c>
      <c r="AA6" s="18" t="s">
        <v>92</v>
      </c>
      <c r="AC6" s="18" t="s">
        <v>209</v>
      </c>
      <c r="AE6" s="18" t="s">
        <v>367</v>
      </c>
      <c r="AF6" s="18" t="s">
        <v>329</v>
      </c>
      <c r="AG6" s="18" t="s">
        <v>329</v>
      </c>
      <c r="AH6" s="18" t="s">
        <v>343</v>
      </c>
      <c r="AI6" s="18">
        <v>2026</v>
      </c>
      <c r="AJ6" s="18" t="s">
        <v>375</v>
      </c>
    </row>
    <row r="7" spans="1:36" s="18" customFormat="1" ht="26" x14ac:dyDescent="0.3">
      <c r="I7" s="18">
        <v>2028</v>
      </c>
      <c r="M7" s="18" t="s">
        <v>398</v>
      </c>
      <c r="AC7" s="18" t="s">
        <v>288</v>
      </c>
      <c r="AE7" s="18" t="s">
        <v>368</v>
      </c>
      <c r="AF7" s="18" t="s">
        <v>330</v>
      </c>
      <c r="AG7" s="18" t="s">
        <v>92</v>
      </c>
      <c r="AH7" s="18" t="s">
        <v>344</v>
      </c>
      <c r="AI7" s="18" t="s">
        <v>92</v>
      </c>
      <c r="AJ7" s="18" t="s">
        <v>376</v>
      </c>
    </row>
    <row r="8" spans="1:36" s="18" customFormat="1" ht="26" x14ac:dyDescent="0.3">
      <c r="I8" s="18">
        <v>2029</v>
      </c>
      <c r="AC8" s="18" t="s">
        <v>289</v>
      </c>
      <c r="AF8" s="18" t="s">
        <v>331</v>
      </c>
      <c r="AG8" s="18" t="s">
        <v>398</v>
      </c>
      <c r="AH8" s="18" t="s">
        <v>345</v>
      </c>
      <c r="AJ8" s="18" t="s">
        <v>377</v>
      </c>
    </row>
    <row r="9" spans="1:36" s="18" customFormat="1" ht="26" x14ac:dyDescent="0.3">
      <c r="I9" s="18">
        <v>2030</v>
      </c>
      <c r="AC9" s="18" t="s">
        <v>290</v>
      </c>
      <c r="AF9" s="18" t="s">
        <v>92</v>
      </c>
      <c r="AH9" s="18" t="s">
        <v>346</v>
      </c>
      <c r="AJ9" s="18" t="s">
        <v>380</v>
      </c>
    </row>
    <row r="10" spans="1:36" s="18" customFormat="1" ht="26" x14ac:dyDescent="0.3">
      <c r="I10" s="18" t="s">
        <v>398</v>
      </c>
      <c r="AC10" s="18" t="s">
        <v>291</v>
      </c>
      <c r="AH10" s="18" t="s">
        <v>347</v>
      </c>
      <c r="AJ10" s="18" t="s">
        <v>381</v>
      </c>
    </row>
    <row r="11" spans="1:36" s="18" customFormat="1" ht="26" x14ac:dyDescent="0.3">
      <c r="I11" s="18" t="s">
        <v>92</v>
      </c>
      <c r="AC11" s="18" t="s">
        <v>398</v>
      </c>
      <c r="AH11" s="18" t="s">
        <v>348</v>
      </c>
      <c r="AJ11" s="18" t="s">
        <v>382</v>
      </c>
    </row>
    <row r="12" spans="1:36" s="18" customFormat="1" x14ac:dyDescent="0.3">
      <c r="AC12" s="18" t="s">
        <v>2</v>
      </c>
      <c r="AH12" s="18" t="s">
        <v>349</v>
      </c>
      <c r="AJ12" s="18" t="s">
        <v>383</v>
      </c>
    </row>
    <row r="13" spans="1:36" s="18" customFormat="1" x14ac:dyDescent="0.3">
      <c r="AH13" s="18" t="s">
        <v>350</v>
      </c>
      <c r="AJ13" s="18" t="s">
        <v>384</v>
      </c>
    </row>
    <row r="14" spans="1:36" s="18" customFormat="1" ht="26" x14ac:dyDescent="0.3">
      <c r="AH14" s="18" t="s">
        <v>351</v>
      </c>
      <c r="AJ14" s="18" t="s">
        <v>385</v>
      </c>
    </row>
    <row r="15" spans="1:36" s="18" customFormat="1" ht="39" x14ac:dyDescent="0.3">
      <c r="AH15" s="18" t="s">
        <v>352</v>
      </c>
      <c r="AJ15" s="18" t="s">
        <v>386</v>
      </c>
    </row>
    <row r="16" spans="1:36" s="18" customFormat="1" ht="26" x14ac:dyDescent="0.3">
      <c r="AH16" s="18" t="s">
        <v>353</v>
      </c>
      <c r="AJ16" s="18" t="s">
        <v>387</v>
      </c>
    </row>
    <row r="17" spans="34:36" s="18" customFormat="1" x14ac:dyDescent="0.3">
      <c r="AH17" s="18" t="s">
        <v>354</v>
      </c>
      <c r="AJ17" s="18" t="s">
        <v>388</v>
      </c>
    </row>
    <row r="18" spans="34:36" s="20" customFormat="1" x14ac:dyDescent="0.3">
      <c r="AH18" s="20" t="s">
        <v>359</v>
      </c>
      <c r="AJ18" s="18" t="s">
        <v>389</v>
      </c>
    </row>
    <row r="19" spans="34:36" s="20" customFormat="1" x14ac:dyDescent="0.3">
      <c r="AH19" s="20" t="s">
        <v>355</v>
      </c>
      <c r="AJ19" s="18" t="s">
        <v>390</v>
      </c>
    </row>
    <row r="20" spans="34:36" s="20" customFormat="1" x14ac:dyDescent="0.3">
      <c r="AH20" s="20" t="s">
        <v>356</v>
      </c>
      <c r="AJ20" s="18" t="s">
        <v>391</v>
      </c>
    </row>
    <row r="21" spans="34:36" s="20" customFormat="1" x14ac:dyDescent="0.3">
      <c r="AH21" s="20" t="s">
        <v>357</v>
      </c>
      <c r="AJ21" s="18" t="s">
        <v>392</v>
      </c>
    </row>
    <row r="22" spans="34:36" x14ac:dyDescent="0.3">
      <c r="AH22" s="19" t="s">
        <v>398</v>
      </c>
      <c r="AJ22" s="18" t="s">
        <v>393</v>
      </c>
    </row>
    <row r="23" spans="34:36" x14ac:dyDescent="0.3">
      <c r="AJ23" s="18" t="s">
        <v>394</v>
      </c>
    </row>
    <row r="24" spans="34:36" x14ac:dyDescent="0.3">
      <c r="AJ24" s="18" t="s">
        <v>395</v>
      </c>
    </row>
  </sheetData>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D8D4A-C427-417F-BCE9-F13DD900EF98}">
  <dimension ref="B2:B27"/>
  <sheetViews>
    <sheetView tabSelected="1" workbookViewId="0">
      <selection activeCell="B2" sqref="B2"/>
    </sheetView>
  </sheetViews>
  <sheetFormatPr defaultColWidth="9.1796875" defaultRowHeight="14.5" x14ac:dyDescent="0.35"/>
  <cols>
    <col min="1" max="1" width="9.54296875" style="12" customWidth="1"/>
    <col min="2" max="2" width="111.26953125" style="12" customWidth="1"/>
    <col min="3" max="3" width="12.81640625" style="12" customWidth="1"/>
    <col min="4" max="16384" width="9.1796875" style="12"/>
  </cols>
  <sheetData>
    <row r="2" spans="2:2" x14ac:dyDescent="0.35">
      <c r="B2" s="13" t="s">
        <v>33</v>
      </c>
    </row>
    <row r="3" spans="2:2" x14ac:dyDescent="0.35">
      <c r="B3" s="14"/>
    </row>
    <row r="4" spans="2:2" x14ac:dyDescent="0.35">
      <c r="B4" s="13" t="s">
        <v>464</v>
      </c>
    </row>
    <row r="5" spans="2:2" ht="36" customHeight="1" x14ac:dyDescent="0.35">
      <c r="B5" s="14" t="s">
        <v>465</v>
      </c>
    </row>
    <row r="6" spans="2:2" x14ac:dyDescent="0.35">
      <c r="B6" s="13"/>
    </row>
    <row r="7" spans="2:2" x14ac:dyDescent="0.35">
      <c r="B7" s="13" t="s">
        <v>34</v>
      </c>
    </row>
    <row r="8" spans="2:2" ht="75.75" customHeight="1" x14ac:dyDescent="0.35">
      <c r="B8" s="14" t="s">
        <v>466</v>
      </c>
    </row>
    <row r="9" spans="2:2" x14ac:dyDescent="0.35">
      <c r="B9" s="13"/>
    </row>
    <row r="10" spans="2:2" x14ac:dyDescent="0.35">
      <c r="B10" s="13" t="s">
        <v>467</v>
      </c>
    </row>
    <row r="11" spans="2:2" ht="71.25" customHeight="1" x14ac:dyDescent="0.35">
      <c r="B11" s="14" t="s">
        <v>468</v>
      </c>
    </row>
    <row r="12" spans="2:2" x14ac:dyDescent="0.35">
      <c r="B12" s="13"/>
    </row>
    <row r="13" spans="2:2" x14ac:dyDescent="0.35">
      <c r="B13" s="13" t="s">
        <v>35</v>
      </c>
    </row>
    <row r="14" spans="2:2" ht="43.5" customHeight="1" x14ac:dyDescent="0.35">
      <c r="B14" s="14" t="s">
        <v>469</v>
      </c>
    </row>
    <row r="16" spans="2:2" ht="27" x14ac:dyDescent="0.35">
      <c r="B16" s="14" t="s">
        <v>470</v>
      </c>
    </row>
    <row r="17" spans="2:2" x14ac:dyDescent="0.35">
      <c r="B17" s="14"/>
    </row>
    <row r="18" spans="2:2" x14ac:dyDescent="0.35">
      <c r="B18" s="13" t="s">
        <v>36</v>
      </c>
    </row>
    <row r="19" spans="2:2" ht="55.5" customHeight="1" x14ac:dyDescent="0.35">
      <c r="B19" s="14" t="s">
        <v>471</v>
      </c>
    </row>
    <row r="20" spans="2:2" x14ac:dyDescent="0.35">
      <c r="B20" s="13"/>
    </row>
    <row r="21" spans="2:2" x14ac:dyDescent="0.35">
      <c r="B21" s="14" t="s">
        <v>472</v>
      </c>
    </row>
    <row r="22" spans="2:2" x14ac:dyDescent="0.35">
      <c r="B22" s="14"/>
    </row>
    <row r="23" spans="2:2" x14ac:dyDescent="0.35">
      <c r="B23" s="13" t="s">
        <v>37</v>
      </c>
    </row>
    <row r="24" spans="2:2" ht="42" customHeight="1" x14ac:dyDescent="0.35">
      <c r="B24" s="14" t="s">
        <v>473</v>
      </c>
    </row>
    <row r="25" spans="2:2" x14ac:dyDescent="0.35">
      <c r="B25" s="15"/>
    </row>
    <row r="26" spans="2:2" x14ac:dyDescent="0.35">
      <c r="B26" s="44" t="s">
        <v>474</v>
      </c>
    </row>
    <row r="27" spans="2:2" x14ac:dyDescent="0.35">
      <c r="B27" s="12" t="s">
        <v>475</v>
      </c>
    </row>
  </sheetData>
  <sheetProtection algorithmName="SHA-512" hashValue="xZTFZy4cwgv7D/cFxpDr+ABYg9j38/zly136cohYmi9rC9IxT40GElJbTZt8tfYpeqUyVBVNh/DWGnSrkqkFrA==" saltValue="nu5l4Grrc7rBE5vvKN/yZ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3EA8-B091-448C-B201-E0FD3776DA51}">
  <dimension ref="A1:N57"/>
  <sheetViews>
    <sheetView workbookViewId="0">
      <selection activeCell="D5" sqref="D5"/>
    </sheetView>
  </sheetViews>
  <sheetFormatPr defaultColWidth="8.81640625" defaultRowHeight="14.5" x14ac:dyDescent="0.35"/>
  <cols>
    <col min="1" max="1" width="9.1796875" style="4" customWidth="1"/>
    <col min="2" max="2" width="21.81640625" style="4" customWidth="1"/>
    <col min="3" max="3" width="26.453125" style="4" customWidth="1"/>
    <col min="4" max="4" width="84.26953125" style="4" bestFit="1" customWidth="1"/>
    <col min="5" max="8" width="8.7265625" style="4" customWidth="1"/>
    <col min="9" max="14" width="8.7265625" style="11" customWidth="1"/>
    <col min="15" max="19" width="8.7265625" style="4" customWidth="1"/>
    <col min="20" max="16384" width="8.81640625" style="4"/>
  </cols>
  <sheetData>
    <row r="1" spans="1:14" x14ac:dyDescent="0.35">
      <c r="A1" s="3" t="s">
        <v>3</v>
      </c>
      <c r="B1" s="3" t="s">
        <v>3</v>
      </c>
      <c r="C1" s="3" t="s">
        <v>3</v>
      </c>
      <c r="D1" s="3" t="s">
        <v>3</v>
      </c>
      <c r="I1" s="4"/>
      <c r="J1" s="4"/>
      <c r="K1" s="4"/>
      <c r="L1" s="4"/>
      <c r="M1" s="4"/>
      <c r="N1" s="4"/>
    </row>
    <row r="2" spans="1:14" x14ac:dyDescent="0.35">
      <c r="I2" s="4"/>
      <c r="J2" s="4"/>
      <c r="K2" s="4"/>
      <c r="L2" s="4"/>
      <c r="M2" s="4"/>
      <c r="N2" s="4"/>
    </row>
    <row r="3" spans="1:14" x14ac:dyDescent="0.35">
      <c r="I3" s="4"/>
      <c r="J3" s="4"/>
      <c r="K3" s="4"/>
      <c r="L3" s="4"/>
      <c r="M3" s="4"/>
      <c r="N3" s="4"/>
    </row>
    <row r="4" spans="1:14" ht="21.65" customHeight="1" x14ac:dyDescent="0.35">
      <c r="A4" s="46" t="s">
        <v>19</v>
      </c>
      <c r="B4" s="49"/>
      <c r="C4" s="49"/>
      <c r="D4" s="17"/>
      <c r="I4" s="4"/>
      <c r="J4" s="4"/>
      <c r="K4" s="4"/>
      <c r="L4" s="4"/>
      <c r="M4" s="4"/>
      <c r="N4" s="4"/>
    </row>
    <row r="5" spans="1:14" ht="21.65" customHeight="1" x14ac:dyDescent="0.35">
      <c r="A5" s="47"/>
      <c r="B5" s="16" t="s">
        <v>20</v>
      </c>
      <c r="C5" s="8"/>
      <c r="D5" s="6" t="s">
        <v>21</v>
      </c>
      <c r="I5" s="4"/>
      <c r="J5" s="4"/>
      <c r="K5" s="4"/>
      <c r="L5" s="4"/>
      <c r="M5" s="4"/>
      <c r="N5" s="4"/>
    </row>
    <row r="6" spans="1:14" ht="21.65" customHeight="1" x14ac:dyDescent="0.35">
      <c r="A6" s="47"/>
      <c r="B6" s="7" t="s">
        <v>22</v>
      </c>
      <c r="C6" s="8"/>
      <c r="D6" s="6" t="s">
        <v>23</v>
      </c>
      <c r="I6" s="4"/>
      <c r="J6" s="4"/>
      <c r="K6" s="4"/>
      <c r="L6" s="4"/>
      <c r="M6" s="4"/>
      <c r="N6" s="4"/>
    </row>
    <row r="7" spans="1:14" ht="21.65" customHeight="1" x14ac:dyDescent="0.35">
      <c r="A7" s="48"/>
      <c r="B7" s="50" t="s">
        <v>24</v>
      </c>
      <c r="C7" s="8"/>
      <c r="D7" s="5"/>
      <c r="I7" s="4"/>
      <c r="J7" s="4"/>
      <c r="K7" s="4"/>
      <c r="L7" s="4"/>
      <c r="M7" s="4"/>
      <c r="N7" s="4"/>
    </row>
    <row r="8" spans="1:14" ht="21.65" customHeight="1" x14ac:dyDescent="0.35">
      <c r="A8" s="48"/>
      <c r="B8" s="50"/>
      <c r="C8" s="9" t="s">
        <v>25</v>
      </c>
      <c r="D8" s="6" t="s">
        <v>26</v>
      </c>
      <c r="I8" s="4"/>
      <c r="J8" s="4"/>
      <c r="K8" s="4"/>
      <c r="L8" s="4"/>
      <c r="M8" s="4"/>
      <c r="N8" s="4"/>
    </row>
    <row r="9" spans="1:14" ht="21.65" customHeight="1" x14ac:dyDescent="0.35">
      <c r="A9" s="48"/>
      <c r="B9" s="50"/>
      <c r="C9" s="9" t="s">
        <v>27</v>
      </c>
      <c r="D9" s="6" t="s">
        <v>26</v>
      </c>
      <c r="I9" s="4"/>
      <c r="J9" s="4"/>
      <c r="K9" s="4"/>
      <c r="L9" s="4"/>
      <c r="M9" s="4"/>
      <c r="N9" s="4"/>
    </row>
    <row r="10" spans="1:14" ht="21.65" customHeight="1" x14ac:dyDescent="0.35">
      <c r="A10" s="48"/>
      <c r="B10" s="50"/>
      <c r="C10" s="9" t="s">
        <v>28</v>
      </c>
      <c r="D10" s="6" t="s">
        <v>29</v>
      </c>
      <c r="I10" s="4"/>
      <c r="J10" s="4"/>
      <c r="K10" s="4"/>
      <c r="L10" s="4"/>
      <c r="M10" s="4"/>
      <c r="N10" s="4"/>
    </row>
    <row r="11" spans="1:14" ht="21.65" customHeight="1" x14ac:dyDescent="0.35">
      <c r="A11" s="48"/>
      <c r="B11" s="50"/>
      <c r="C11" s="9" t="s">
        <v>30</v>
      </c>
      <c r="D11" s="6" t="s">
        <v>31</v>
      </c>
      <c r="I11" s="4"/>
      <c r="J11" s="4"/>
      <c r="K11" s="4"/>
      <c r="L11" s="4"/>
      <c r="M11" s="4"/>
      <c r="N11" s="4"/>
    </row>
    <row r="12" spans="1:14" ht="21.65" customHeight="1" x14ac:dyDescent="0.35">
      <c r="A12" s="48"/>
      <c r="B12" s="50"/>
      <c r="C12" s="9" t="s">
        <v>32</v>
      </c>
      <c r="D12" s="6" t="s">
        <v>26</v>
      </c>
      <c r="I12" s="4"/>
      <c r="J12" s="4"/>
      <c r="K12" s="4"/>
      <c r="L12" s="4"/>
      <c r="M12" s="4"/>
      <c r="N12" s="4"/>
    </row>
    <row r="13" spans="1:14" ht="21.65" customHeight="1" x14ac:dyDescent="0.35">
      <c r="A13" s="48"/>
      <c r="B13" s="50" t="s">
        <v>32</v>
      </c>
      <c r="C13" s="50"/>
      <c r="D13" s="6" t="s">
        <v>26</v>
      </c>
      <c r="I13" s="4"/>
      <c r="J13" s="4"/>
      <c r="K13" s="4"/>
      <c r="L13" s="4"/>
      <c r="M13" s="4"/>
      <c r="N13" s="4"/>
    </row>
    <row r="14" spans="1:14" x14ac:dyDescent="0.35">
      <c r="I14" s="4"/>
      <c r="J14" s="4"/>
      <c r="K14" s="4"/>
      <c r="L14" s="4"/>
      <c r="M14" s="4"/>
      <c r="N14" s="4"/>
    </row>
    <row r="15" spans="1:14" x14ac:dyDescent="0.35">
      <c r="I15" s="10"/>
      <c r="J15" s="10"/>
      <c r="K15" s="10"/>
      <c r="L15" s="10"/>
      <c r="M15" s="10"/>
      <c r="N15" s="10"/>
    </row>
    <row r="16" spans="1:14" x14ac:dyDescent="0.35">
      <c r="I16" s="10"/>
      <c r="J16" s="10"/>
      <c r="K16" s="10"/>
      <c r="L16" s="10"/>
      <c r="M16" s="10"/>
      <c r="N16" s="10"/>
    </row>
    <row r="17" spans="9:14" x14ac:dyDescent="0.35">
      <c r="I17" s="10"/>
      <c r="J17" s="10"/>
      <c r="K17" s="10"/>
      <c r="L17" s="10"/>
      <c r="M17" s="10"/>
      <c r="N17" s="10"/>
    </row>
    <row r="18" spans="9:14" x14ac:dyDescent="0.35">
      <c r="I18" s="10"/>
      <c r="J18" s="10"/>
      <c r="K18" s="10"/>
      <c r="L18" s="10"/>
      <c r="M18" s="10"/>
      <c r="N18" s="10"/>
    </row>
    <row r="19" spans="9:14" x14ac:dyDescent="0.35">
      <c r="I19" s="10"/>
      <c r="J19" s="10"/>
      <c r="K19" s="10"/>
      <c r="L19" s="10"/>
      <c r="M19" s="10"/>
      <c r="N19" s="10"/>
    </row>
    <row r="20" spans="9:14" x14ac:dyDescent="0.35">
      <c r="I20" s="10"/>
      <c r="J20" s="10"/>
      <c r="K20" s="10"/>
      <c r="L20" s="10"/>
      <c r="M20" s="10"/>
      <c r="N20" s="10"/>
    </row>
    <row r="21" spans="9:14" x14ac:dyDescent="0.35">
      <c r="I21" s="10"/>
      <c r="J21" s="10"/>
      <c r="K21" s="10"/>
      <c r="L21" s="10"/>
      <c r="M21" s="10"/>
      <c r="N21" s="10"/>
    </row>
    <row r="22" spans="9:14" x14ac:dyDescent="0.35">
      <c r="I22" s="10"/>
      <c r="J22" s="10"/>
      <c r="K22" s="10"/>
      <c r="L22" s="10"/>
      <c r="M22" s="10"/>
      <c r="N22" s="10"/>
    </row>
    <row r="23" spans="9:14" x14ac:dyDescent="0.35">
      <c r="I23" s="10"/>
      <c r="J23" s="10"/>
      <c r="K23" s="10"/>
      <c r="L23" s="10"/>
      <c r="M23" s="10"/>
      <c r="N23" s="10"/>
    </row>
    <row r="24" spans="9:14" x14ac:dyDescent="0.35">
      <c r="I24" s="10"/>
      <c r="J24" s="10"/>
      <c r="K24" s="10"/>
      <c r="L24" s="10"/>
      <c r="M24" s="10"/>
      <c r="N24" s="10"/>
    </row>
    <row r="25" spans="9:14" x14ac:dyDescent="0.35">
      <c r="I25" s="10"/>
      <c r="J25" s="10"/>
      <c r="K25" s="10"/>
      <c r="L25" s="10"/>
      <c r="M25" s="10"/>
      <c r="N25" s="10"/>
    </row>
    <row r="26" spans="9:14" x14ac:dyDescent="0.35">
      <c r="I26" s="10"/>
      <c r="J26" s="10"/>
      <c r="K26" s="10"/>
      <c r="L26" s="10"/>
      <c r="M26" s="10"/>
      <c r="N26" s="10"/>
    </row>
    <row r="27" spans="9:14" x14ac:dyDescent="0.35">
      <c r="I27" s="10"/>
      <c r="J27" s="10"/>
      <c r="K27" s="10"/>
      <c r="L27" s="10"/>
      <c r="M27" s="10"/>
      <c r="N27" s="10"/>
    </row>
    <row r="28" spans="9:14" x14ac:dyDescent="0.35">
      <c r="I28" s="10"/>
      <c r="J28" s="10"/>
      <c r="K28" s="10"/>
      <c r="L28" s="10"/>
      <c r="M28" s="10"/>
      <c r="N28" s="10"/>
    </row>
    <row r="29" spans="9:14" x14ac:dyDescent="0.35">
      <c r="I29" s="10"/>
      <c r="J29" s="10"/>
      <c r="K29" s="10"/>
      <c r="L29" s="10"/>
      <c r="M29" s="10"/>
      <c r="N29" s="10"/>
    </row>
    <row r="30" spans="9:14" x14ac:dyDescent="0.35">
      <c r="I30" s="10"/>
      <c r="J30" s="10"/>
      <c r="K30" s="10"/>
      <c r="L30" s="10"/>
      <c r="M30" s="10"/>
      <c r="N30" s="10"/>
    </row>
    <row r="31" spans="9:14" x14ac:dyDescent="0.35">
      <c r="I31" s="10"/>
      <c r="J31" s="10"/>
      <c r="K31" s="10"/>
      <c r="L31" s="10"/>
      <c r="M31" s="10"/>
      <c r="N31" s="10"/>
    </row>
    <row r="32" spans="9:14" x14ac:dyDescent="0.35">
      <c r="I32" s="10"/>
      <c r="J32" s="10"/>
      <c r="K32" s="10"/>
      <c r="L32" s="10"/>
      <c r="M32" s="10"/>
      <c r="N32" s="10"/>
    </row>
    <row r="33" spans="9:14" x14ac:dyDescent="0.35">
      <c r="I33" s="10"/>
      <c r="J33" s="10"/>
      <c r="K33" s="10"/>
      <c r="L33" s="10"/>
      <c r="M33" s="10"/>
      <c r="N33" s="10"/>
    </row>
    <row r="34" spans="9:14" x14ac:dyDescent="0.35">
      <c r="I34" s="10"/>
      <c r="J34" s="10"/>
      <c r="K34" s="10"/>
      <c r="L34" s="10"/>
      <c r="M34" s="10"/>
      <c r="N34" s="10"/>
    </row>
    <row r="35" spans="9:14" x14ac:dyDescent="0.35">
      <c r="I35" s="10"/>
      <c r="J35" s="10"/>
      <c r="K35" s="10"/>
      <c r="L35" s="10"/>
      <c r="M35" s="10"/>
      <c r="N35" s="10"/>
    </row>
    <row r="36" spans="9:14" x14ac:dyDescent="0.35">
      <c r="I36" s="10"/>
      <c r="J36" s="10"/>
      <c r="K36" s="10"/>
      <c r="L36" s="10"/>
      <c r="M36" s="10"/>
      <c r="N36" s="10"/>
    </row>
    <row r="37" spans="9:14" x14ac:dyDescent="0.35">
      <c r="I37" s="10"/>
      <c r="J37" s="10"/>
      <c r="K37" s="10"/>
      <c r="L37" s="10"/>
      <c r="M37" s="10"/>
      <c r="N37" s="10"/>
    </row>
    <row r="38" spans="9:14" x14ac:dyDescent="0.35">
      <c r="I38" s="10"/>
      <c r="J38" s="10"/>
      <c r="K38" s="10"/>
      <c r="L38" s="10"/>
      <c r="M38" s="10"/>
      <c r="N38" s="10"/>
    </row>
    <row r="39" spans="9:14" x14ac:dyDescent="0.35">
      <c r="I39" s="10"/>
      <c r="J39" s="10"/>
      <c r="K39" s="10"/>
      <c r="L39" s="10"/>
      <c r="M39" s="10"/>
      <c r="N39" s="10"/>
    </row>
    <row r="40" spans="9:14" x14ac:dyDescent="0.35">
      <c r="I40" s="10"/>
      <c r="J40" s="10"/>
      <c r="K40" s="10"/>
      <c r="L40" s="10"/>
      <c r="M40" s="10"/>
      <c r="N40" s="10"/>
    </row>
    <row r="41" spans="9:14" x14ac:dyDescent="0.35">
      <c r="I41" s="10"/>
      <c r="J41" s="10"/>
      <c r="K41" s="10"/>
      <c r="L41" s="10"/>
      <c r="M41" s="10"/>
      <c r="N41" s="10"/>
    </row>
    <row r="42" spans="9:14" x14ac:dyDescent="0.35">
      <c r="I42" s="10"/>
      <c r="J42" s="10"/>
      <c r="K42" s="10"/>
      <c r="L42" s="10"/>
      <c r="M42" s="10"/>
      <c r="N42" s="10"/>
    </row>
    <row r="43" spans="9:14" x14ac:dyDescent="0.35">
      <c r="I43" s="10"/>
      <c r="J43" s="10"/>
      <c r="K43" s="10"/>
      <c r="L43" s="10"/>
      <c r="M43" s="10"/>
      <c r="N43" s="10"/>
    </row>
    <row r="44" spans="9:14" x14ac:dyDescent="0.35">
      <c r="I44" s="10"/>
      <c r="J44" s="10"/>
      <c r="K44" s="10"/>
      <c r="L44" s="10"/>
      <c r="M44" s="10"/>
      <c r="N44" s="10"/>
    </row>
    <row r="45" spans="9:14" x14ac:dyDescent="0.35">
      <c r="I45" s="10"/>
      <c r="J45" s="10"/>
      <c r="K45" s="10"/>
      <c r="L45" s="10"/>
      <c r="M45" s="10"/>
      <c r="N45" s="10"/>
    </row>
    <row r="46" spans="9:14" x14ac:dyDescent="0.35">
      <c r="I46" s="10"/>
      <c r="J46" s="10"/>
      <c r="K46" s="10"/>
      <c r="L46" s="10"/>
      <c r="M46" s="10"/>
      <c r="N46" s="10"/>
    </row>
    <row r="47" spans="9:14" x14ac:dyDescent="0.35">
      <c r="I47" s="10"/>
      <c r="J47" s="10"/>
      <c r="K47" s="10"/>
      <c r="L47" s="10"/>
      <c r="M47" s="10"/>
      <c r="N47" s="10"/>
    </row>
    <row r="48" spans="9:14" x14ac:dyDescent="0.35">
      <c r="I48" s="10"/>
      <c r="J48" s="10"/>
      <c r="K48" s="10"/>
      <c r="L48" s="10"/>
      <c r="M48" s="10"/>
      <c r="N48" s="10"/>
    </row>
    <row r="49" spans="9:14" x14ac:dyDescent="0.35">
      <c r="I49" s="10"/>
      <c r="J49" s="10"/>
      <c r="K49" s="10"/>
      <c r="L49" s="10"/>
      <c r="M49" s="10"/>
      <c r="N49" s="10"/>
    </row>
    <row r="50" spans="9:14" x14ac:dyDescent="0.35">
      <c r="I50" s="10"/>
      <c r="J50" s="10"/>
      <c r="K50" s="10"/>
      <c r="L50" s="10"/>
      <c r="M50" s="10"/>
      <c r="N50" s="10"/>
    </row>
    <row r="51" spans="9:14" x14ac:dyDescent="0.35">
      <c r="I51" s="10"/>
      <c r="J51" s="10"/>
      <c r="K51" s="10"/>
      <c r="L51" s="10"/>
      <c r="M51" s="10"/>
      <c r="N51" s="10"/>
    </row>
    <row r="52" spans="9:14" x14ac:dyDescent="0.35">
      <c r="I52" s="10"/>
      <c r="J52" s="10"/>
      <c r="K52" s="10"/>
      <c r="L52" s="10"/>
      <c r="M52" s="10"/>
      <c r="N52" s="10"/>
    </row>
    <row r="53" spans="9:14" x14ac:dyDescent="0.35">
      <c r="I53" s="10"/>
      <c r="J53" s="10"/>
      <c r="K53" s="10"/>
      <c r="L53" s="10"/>
      <c r="M53" s="10"/>
      <c r="N53" s="10"/>
    </row>
    <row r="54" spans="9:14" x14ac:dyDescent="0.35">
      <c r="I54" s="10"/>
      <c r="J54" s="10"/>
      <c r="K54" s="10"/>
      <c r="L54" s="10"/>
      <c r="M54" s="10"/>
      <c r="N54" s="10"/>
    </row>
    <row r="55" spans="9:14" x14ac:dyDescent="0.35">
      <c r="I55" s="10"/>
      <c r="J55" s="10"/>
      <c r="K55" s="10"/>
      <c r="L55" s="10"/>
      <c r="M55" s="10"/>
      <c r="N55" s="10"/>
    </row>
    <row r="56" spans="9:14" x14ac:dyDescent="0.35">
      <c r="I56" s="10"/>
      <c r="J56" s="10"/>
      <c r="K56" s="10"/>
      <c r="L56" s="10"/>
      <c r="M56" s="10"/>
      <c r="N56" s="10"/>
    </row>
    <row r="57" spans="9:14" x14ac:dyDescent="0.35">
      <c r="I57" s="10"/>
      <c r="J57" s="10"/>
      <c r="K57" s="10"/>
      <c r="L57" s="10"/>
      <c r="M57" s="10"/>
      <c r="N57" s="10"/>
    </row>
  </sheetData>
  <sheetProtection algorithmName="SHA-512" hashValue="reuVWYzPzHW8QeEBMYXGeVjn1YhIgFSSKrTiOidJJWCpdr+si5tFWr135DUc4d43W5TW6Nbm2dT7YvJu0fmEnQ==" saltValue="Y1zxUgfctatWyfLEbh/Jaw==" spinCount="100000" sheet="1" selectLockedCells="1"/>
  <mergeCells count="4">
    <mergeCell ref="A4:A13"/>
    <mergeCell ref="B4:C4"/>
    <mergeCell ref="B7:B12"/>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30FD-2EAB-496D-93EB-C129590A8B0F}">
  <dimension ref="A1:M162"/>
  <sheetViews>
    <sheetView zoomScaleNormal="100" workbookViewId="0">
      <selection activeCell="D4" sqref="D4"/>
    </sheetView>
  </sheetViews>
  <sheetFormatPr defaultColWidth="9.1796875" defaultRowHeight="10.5" x14ac:dyDescent="0.2"/>
  <cols>
    <col min="1" max="1" width="4.453125" style="2" customWidth="1"/>
    <col min="2" max="2" width="6.54296875" style="33" customWidth="1"/>
    <col min="3" max="3" width="81.453125" style="33" customWidth="1"/>
    <col min="4" max="4" width="67.453125" style="33" customWidth="1"/>
    <col min="5" max="5" width="22.1796875" style="33" customWidth="1"/>
    <col min="6" max="6" width="42" style="30" customWidth="1"/>
    <col min="7" max="9" width="9.1796875" style="45" customWidth="1"/>
    <col min="10" max="12" width="9.1796875" style="42" customWidth="1"/>
    <col min="13" max="13" width="9.1796875" style="42"/>
    <col min="14" max="16384" width="9.1796875" style="2"/>
  </cols>
  <sheetData>
    <row r="1" spans="1:13" ht="15" customHeight="1" x14ac:dyDescent="0.2">
      <c r="A1" s="21" t="s">
        <v>3</v>
      </c>
      <c r="B1" s="22" t="s">
        <v>3</v>
      </c>
      <c r="C1" s="22" t="s">
        <v>3</v>
      </c>
      <c r="D1" s="22" t="s">
        <v>3</v>
      </c>
      <c r="E1" s="22" t="s">
        <v>3</v>
      </c>
      <c r="F1" s="22" t="s">
        <v>3</v>
      </c>
      <c r="G1" s="21" t="s">
        <v>297</v>
      </c>
      <c r="H1" s="21">
        <v>0</v>
      </c>
      <c r="I1" s="21">
        <v>0</v>
      </c>
      <c r="J1" s="41"/>
      <c r="K1" s="41"/>
    </row>
    <row r="2" spans="1:13" ht="23.25" customHeight="1" x14ac:dyDescent="0.2">
      <c r="B2" s="23"/>
      <c r="C2" s="24"/>
      <c r="D2" s="23"/>
    </row>
    <row r="3" spans="1:13" ht="30" customHeight="1" x14ac:dyDescent="0.2">
      <c r="A3" s="1" t="s">
        <v>82</v>
      </c>
      <c r="B3" s="51" t="s">
        <v>86</v>
      </c>
      <c r="C3" s="52"/>
      <c r="D3" s="53"/>
      <c r="M3" s="41"/>
    </row>
    <row r="4" spans="1:13" ht="21" customHeight="1" x14ac:dyDescent="0.2">
      <c r="A4" s="1"/>
      <c r="B4" s="36" t="s">
        <v>87</v>
      </c>
      <c r="C4" s="36" t="s">
        <v>88</v>
      </c>
      <c r="D4" s="25" t="s">
        <v>88</v>
      </c>
      <c r="E4" s="34" t="str">
        <f>IF(D4="De instelling is een algemeen pensioenfonds",1,IF(D4="De instelling is geen algemeen pensioenfonds",2,""))</f>
        <v/>
      </c>
      <c r="G4" s="45" t="b">
        <f>AND($H4&lt;&gt;$E$4,$I4&lt;&gt;$E$4,$J4&lt;&gt;$E$4)</f>
        <v>0</v>
      </c>
      <c r="H4" s="45">
        <v>1</v>
      </c>
      <c r="I4" s="45">
        <v>2</v>
      </c>
    </row>
    <row r="5" spans="1:13" ht="21" customHeight="1" x14ac:dyDescent="0.2">
      <c r="A5" s="1"/>
      <c r="B5" s="56" t="s">
        <v>240</v>
      </c>
      <c r="C5" s="57"/>
      <c r="D5" s="58"/>
    </row>
    <row r="6" spans="1:13" ht="21" customHeight="1" x14ac:dyDescent="0.2">
      <c r="A6" s="1" t="s">
        <v>83</v>
      </c>
      <c r="B6" s="36" t="s">
        <v>64</v>
      </c>
      <c r="C6" s="36" t="s">
        <v>89</v>
      </c>
      <c r="D6" s="25" t="s">
        <v>298</v>
      </c>
      <c r="G6" s="45" t="b">
        <f>AND($H6&lt;&gt;$E$4,$I6&lt;&gt;$E$4,$J6&lt;&gt;$E$4)</f>
        <v>0</v>
      </c>
      <c r="I6" s="45">
        <v>2</v>
      </c>
    </row>
    <row r="7" spans="1:13" ht="21" customHeight="1" x14ac:dyDescent="0.2">
      <c r="A7" s="1" t="s">
        <v>83</v>
      </c>
      <c r="B7" s="37">
        <v>2</v>
      </c>
      <c r="C7" s="37" t="s">
        <v>413</v>
      </c>
      <c r="D7" s="25" t="s">
        <v>298</v>
      </c>
      <c r="G7" s="45" t="b">
        <f>OR(AND($H7&lt;&gt;$E$4,$I7&lt;&gt;$E$4,$J7&lt;&gt;$E$4),D6="Ja")</f>
        <v>0</v>
      </c>
      <c r="I7" s="45">
        <v>2</v>
      </c>
    </row>
    <row r="8" spans="1:13" ht="30" customHeight="1" x14ac:dyDescent="0.2">
      <c r="A8" s="1" t="s">
        <v>82</v>
      </c>
      <c r="B8" s="51" t="s">
        <v>90</v>
      </c>
      <c r="C8" s="52"/>
      <c r="D8" s="53"/>
    </row>
    <row r="9" spans="1:13" ht="30" customHeight="1" x14ac:dyDescent="0.2">
      <c r="A9" s="1" t="s">
        <v>85</v>
      </c>
      <c r="B9" s="59" t="s">
        <v>91</v>
      </c>
      <c r="C9" s="60"/>
      <c r="D9" s="61"/>
    </row>
    <row r="10" spans="1:13" ht="21" customHeight="1" x14ac:dyDescent="0.2">
      <c r="A10" s="1"/>
      <c r="B10" s="56" t="s">
        <v>241</v>
      </c>
      <c r="C10" s="57"/>
      <c r="D10" s="58"/>
    </row>
    <row r="11" spans="1:13" ht="48" customHeight="1" x14ac:dyDescent="0.2">
      <c r="A11" s="1"/>
      <c r="B11" s="56" t="s">
        <v>242</v>
      </c>
      <c r="C11" s="57"/>
      <c r="D11" s="58"/>
    </row>
    <row r="12" spans="1:13" ht="21" customHeight="1" x14ac:dyDescent="0.2">
      <c r="A12" s="1" t="s">
        <v>84</v>
      </c>
      <c r="B12" s="36" t="s">
        <v>38</v>
      </c>
      <c r="C12" s="43" t="str">
        <f>IF(E4=1,"Verwacht u dat uw fonds één of meer kringen gaat invaren?","Verwacht u dat uw fonds gaat invaren?")</f>
        <v>Verwacht u dat uw fonds gaat invaren?</v>
      </c>
      <c r="D12" s="26" t="s">
        <v>299</v>
      </c>
      <c r="G12" s="45" t="b">
        <f>OR(AND($H12&lt;&gt;$E$4,$I12&lt;&gt;$E$4,$J12&lt;&gt;$E$4),$D$7="Nee")</f>
        <v>0</v>
      </c>
      <c r="H12" s="45">
        <v>1</v>
      </c>
      <c r="I12" s="45">
        <v>2</v>
      </c>
    </row>
    <row r="13" spans="1:13" ht="30" customHeight="1" x14ac:dyDescent="0.2">
      <c r="A13" s="1" t="s">
        <v>85</v>
      </c>
      <c r="B13" s="36" t="s">
        <v>93</v>
      </c>
      <c r="C13" s="43" t="str">
        <f>IF(E4=1,"          Zo ja: Zou u met de huidige financiële situatie van uw fonds gebruik willen maken van het transitie-ftk voor 1 of meer kringen?","          Zo ja: Zou u met de huidige financiële situatie van uw fonds gebruik willen maken van het transitie-ftk?")</f>
        <v xml:space="preserve">          Zo ja: Zou u met de huidige financiële situatie van uw fonds gebruik willen maken van het transitie-ftk?</v>
      </c>
      <c r="D13" s="25" t="s">
        <v>298</v>
      </c>
      <c r="G13" s="45" t="b">
        <f>OR(AND($H13&lt;&gt;$E$4,$I13&lt;&gt;$E$4,$J13&lt;&gt;$E$4),$D$7="Nee",$D$12="Nee",$D$12="Weet ik nog niet")</f>
        <v>0</v>
      </c>
      <c r="H13" s="45">
        <v>1</v>
      </c>
      <c r="I13" s="45">
        <v>2</v>
      </c>
    </row>
    <row r="14" spans="1:13" ht="30" customHeight="1" x14ac:dyDescent="0.2">
      <c r="A14" s="1"/>
      <c r="B14" s="56" t="s">
        <v>243</v>
      </c>
      <c r="C14" s="57"/>
      <c r="D14" s="58"/>
    </row>
    <row r="15" spans="1:13" ht="21" customHeight="1" x14ac:dyDescent="0.2">
      <c r="A15" s="1" t="s">
        <v>85</v>
      </c>
      <c r="B15" s="36" t="s">
        <v>94</v>
      </c>
      <c r="C15" s="36" t="s">
        <v>414</v>
      </c>
      <c r="D15" s="26" t="s">
        <v>300</v>
      </c>
      <c r="G15" s="45" t="b">
        <f>OR(AND($H15&lt;&gt;$E$4,$I15&lt;&gt;$E$4,$J15&lt;&gt;$E$4),$D$7="Nee",$D$12="Nee",$D$12="Weet ik nog niet")</f>
        <v>0</v>
      </c>
      <c r="H15" s="45">
        <v>1</v>
      </c>
      <c r="I15" s="45">
        <v>2</v>
      </c>
    </row>
    <row r="16" spans="1:13" ht="30" customHeight="1" x14ac:dyDescent="0.2">
      <c r="A16" s="1" t="s">
        <v>85</v>
      </c>
      <c r="B16" s="36" t="s">
        <v>95</v>
      </c>
      <c r="C16" s="36" t="s">
        <v>415</v>
      </c>
      <c r="D16" s="26" t="s">
        <v>332</v>
      </c>
      <c r="G16" s="45" t="b">
        <f>OR(AND($H16&lt;&gt;$E$4,$I16&lt;&gt;$E$4,$J16&lt;&gt;$E$4),$D$7="Nee",$D$12="Nee",$D$12="Weet ik nog niet")</f>
        <v>0</v>
      </c>
      <c r="H16" s="45">
        <v>1</v>
      </c>
      <c r="I16" s="45">
        <v>2</v>
      </c>
    </row>
    <row r="17" spans="1:9" ht="21" customHeight="1" x14ac:dyDescent="0.2">
      <c r="A17" s="1" t="s">
        <v>85</v>
      </c>
      <c r="B17" s="36" t="s">
        <v>96</v>
      </c>
      <c r="C17" s="36" t="s">
        <v>416</v>
      </c>
      <c r="D17" s="32" t="s">
        <v>0</v>
      </c>
      <c r="G17" s="45" t="b">
        <f>OR(AND($H17&lt;&gt;$E$4,$I17&lt;&gt;$E$4,$J17&lt;&gt;$E$4),$D$7="Nee",$D$12="Nee",$D$12="Weet ik nog niet")</f>
        <v>0</v>
      </c>
      <c r="I17" s="45">
        <v>2</v>
      </c>
    </row>
    <row r="18" spans="1:9" ht="30" customHeight="1" x14ac:dyDescent="0.2">
      <c r="A18" s="1"/>
      <c r="B18" s="56" t="s">
        <v>244</v>
      </c>
      <c r="C18" s="57"/>
      <c r="D18" s="58"/>
    </row>
    <row r="19" spans="1:9" ht="21" customHeight="1" x14ac:dyDescent="0.2">
      <c r="A19" s="1" t="s">
        <v>85</v>
      </c>
      <c r="B19" s="36" t="s">
        <v>97</v>
      </c>
      <c r="C19" s="36" t="s">
        <v>417</v>
      </c>
      <c r="D19" s="32" t="s">
        <v>0</v>
      </c>
      <c r="G19" s="45" t="b">
        <f>OR(AND($H19&lt;&gt;$E$4,$I19&lt;&gt;$E$4,$J19&lt;&gt;$E$4),$D$7="Nee",$D$12="Nee",$D$12="Weet ik nog niet")</f>
        <v>0</v>
      </c>
      <c r="H19" s="45">
        <v>1</v>
      </c>
      <c r="I19" s="45">
        <v>2</v>
      </c>
    </row>
    <row r="20" spans="1:9" ht="21" customHeight="1" x14ac:dyDescent="0.2">
      <c r="A20" s="1"/>
      <c r="B20" s="56" t="s">
        <v>245</v>
      </c>
      <c r="C20" s="57"/>
      <c r="D20" s="58"/>
    </row>
    <row r="21" spans="1:9" ht="30" customHeight="1" x14ac:dyDescent="0.2">
      <c r="A21" s="1" t="s">
        <v>85</v>
      </c>
      <c r="B21" s="36" t="s">
        <v>98</v>
      </c>
      <c r="C21" s="43" t="str">
        <f>IF(E4=1,"          Wanneer verwacht u het eerste voorgenomen besluit tot invaren en/of implementatieplan in te dienen bij DNB?","          Zo ja: Wanneer verwacht u het voorgenomen besluit tot invaren en implementatieplan in te dienen bij DNB?")</f>
        <v xml:space="preserve">          Zo ja: Wanneer verwacht u het voorgenomen besluit tot invaren en implementatieplan in te dienen bij DNB?</v>
      </c>
      <c r="D21" s="26" t="s">
        <v>333</v>
      </c>
      <c r="G21" s="45" t="b">
        <f>OR(AND($H21&lt;&gt;$E$4,$I21&lt;&gt;$E$4,$J21&lt;&gt;$E$4),$D$7="Nee",$D$12="Nee",$D$12="Weet ik nog niet")</f>
        <v>0</v>
      </c>
      <c r="H21" s="45">
        <v>1</v>
      </c>
      <c r="I21" s="45">
        <v>2</v>
      </c>
    </row>
    <row r="22" spans="1:9" ht="30" customHeight="1" x14ac:dyDescent="0.2">
      <c r="A22" s="1" t="s">
        <v>85</v>
      </c>
      <c r="B22" s="36" t="s">
        <v>99</v>
      </c>
      <c r="C22" s="43" t="str">
        <f>IF(E4=1,"          Zo ja: In welk jaar verwacht u de eerste kring in te varen (de feitelijke omzetting van de pensioenrechten naar pensioenvermogens)?","          Zo ja: In welk jaar verwacht u in te varen (de feitelijke omzetting van de pensioenrechten naar pensioenvermogens)?")</f>
        <v xml:space="preserve">          Zo ja: In welk jaar verwacht u in te varen (de feitelijke omzetting van de pensioenrechten naar pensioenvermogens)?</v>
      </c>
      <c r="D22" s="27" t="s">
        <v>301</v>
      </c>
      <c r="G22" s="45" t="b">
        <f>OR(AND($H22&lt;&gt;$E$4,$I22&lt;&gt;$E$4,$J22&lt;&gt;$E$4),$D$7="Nee",$D$12="Nee",$D$12="Weet ik nog niet")</f>
        <v>0</v>
      </c>
      <c r="H22" s="45">
        <v>1</v>
      </c>
      <c r="I22" s="45">
        <v>2</v>
      </c>
    </row>
    <row r="23" spans="1:9" ht="30" customHeight="1" x14ac:dyDescent="0.2">
      <c r="A23" s="1" t="s">
        <v>85</v>
      </c>
      <c r="B23" s="36" t="s">
        <v>100</v>
      </c>
      <c r="C23" s="43" t="str">
        <f>IF(E4=1,"          Zo ja: Verwacht u dat u voor één of meer kringen een deel van het pensioenvermogen zal inzetten voor compensatie voor het afschaffen van de doorsneesystematiek?","          Zo ja: Verwacht u dat u een deel van het pensioenvermogen zal inzetten voor compensatie voor het afschaffen van de doorsneesystematiek?")</f>
        <v xml:space="preserve">          Zo ja: Verwacht u dat u een deel van het pensioenvermogen zal inzetten voor compensatie voor het afschaffen van de doorsneesystematiek?</v>
      </c>
      <c r="D23" s="26" t="s">
        <v>299</v>
      </c>
      <c r="G23" s="45" t="b">
        <f>OR(AND($H23&lt;&gt;$E$4,$I23&lt;&gt;$E$4,$J23&lt;&gt;$E$4),$D$7="Nee",$D$12="Nee",$D$12="Weet ik nog niet")</f>
        <v>0</v>
      </c>
      <c r="H23" s="45">
        <v>1</v>
      </c>
      <c r="I23" s="45">
        <v>2</v>
      </c>
    </row>
    <row r="24" spans="1:9" ht="30" customHeight="1" x14ac:dyDescent="0.2">
      <c r="A24" s="1"/>
      <c r="B24" s="56" t="s">
        <v>246</v>
      </c>
      <c r="C24" s="57"/>
      <c r="D24" s="58"/>
    </row>
    <row r="25" spans="1:9" ht="30" customHeight="1" x14ac:dyDescent="0.2">
      <c r="A25" s="1" t="s">
        <v>85</v>
      </c>
      <c r="B25" s="36" t="s">
        <v>255</v>
      </c>
      <c r="C25" s="36" t="s">
        <v>418</v>
      </c>
      <c r="D25" s="26" t="s">
        <v>302</v>
      </c>
      <c r="G25" s="45" t="b">
        <f>OR(AND($H25&lt;&gt;$E$4,$I25&lt;&gt;$E$4,$J25&lt;&gt;$E$4),$D$7="Nee",$D$12="Nee",$D$12="Weet ik nog niet")</f>
        <v>0</v>
      </c>
      <c r="H25" s="45">
        <v>1</v>
      </c>
      <c r="I25" s="45">
        <v>2</v>
      </c>
    </row>
    <row r="26" spans="1:9" ht="39" customHeight="1" x14ac:dyDescent="0.2">
      <c r="A26" s="1"/>
      <c r="B26" s="56" t="s">
        <v>256</v>
      </c>
      <c r="C26" s="57"/>
      <c r="D26" s="58"/>
    </row>
    <row r="27" spans="1:9" ht="21" customHeight="1" x14ac:dyDescent="0.2">
      <c r="A27" s="1" t="s">
        <v>85</v>
      </c>
      <c r="B27" s="36" t="s">
        <v>257</v>
      </c>
      <c r="C27" s="36" t="s">
        <v>419</v>
      </c>
      <c r="D27" s="26" t="s">
        <v>303</v>
      </c>
      <c r="G27" s="45" t="b">
        <f>OR(AND($H27&lt;&gt;$E$4,$I27&lt;&gt;$E$4,$J27&lt;&gt;$E$4),$D$7="Nee",$D$12="Nee",$D$12="Weet ik nog niet",$D$25="Nee",$D$25="Weet ik nog niet")</f>
        <v>0</v>
      </c>
      <c r="H27" s="45">
        <v>1</v>
      </c>
      <c r="I27" s="45">
        <v>2</v>
      </c>
    </row>
    <row r="28" spans="1:9" ht="39" customHeight="1" x14ac:dyDescent="0.2">
      <c r="A28" s="1" t="s">
        <v>84</v>
      </c>
      <c r="B28" s="36" t="s">
        <v>39</v>
      </c>
      <c r="C28" s="36" t="s">
        <v>103</v>
      </c>
      <c r="D28" s="28" t="s">
        <v>304</v>
      </c>
      <c r="E28" s="40" t="s">
        <v>221</v>
      </c>
      <c r="G28" s="45" t="b">
        <f t="shared" ref="G28:G34" si="0">OR(AND($H28&lt;&gt;$E$4,$I28&lt;&gt;$E$4,$J28&lt;&gt;$E$4),$D$7="Nee",$D$12="Nee",$D$12="Weet ik nog niet")</f>
        <v>0</v>
      </c>
      <c r="I28" s="45">
        <v>2</v>
      </c>
    </row>
    <row r="29" spans="1:9" ht="162" customHeight="1" x14ac:dyDescent="0.2">
      <c r="A29" s="1" t="s">
        <v>85</v>
      </c>
      <c r="B29" s="36" t="s">
        <v>334</v>
      </c>
      <c r="C29" s="36" t="s">
        <v>102</v>
      </c>
      <c r="D29" s="28" t="s">
        <v>360</v>
      </c>
      <c r="E29" s="40" t="s">
        <v>221</v>
      </c>
      <c r="G29" s="45" t="b">
        <f t="shared" si="0"/>
        <v>0</v>
      </c>
      <c r="H29" s="45">
        <v>1</v>
      </c>
      <c r="I29" s="45">
        <v>2</v>
      </c>
    </row>
    <row r="30" spans="1:9" ht="162" customHeight="1" x14ac:dyDescent="0.2">
      <c r="A30" s="1" t="s">
        <v>85</v>
      </c>
      <c r="B30" s="36" t="s">
        <v>335</v>
      </c>
      <c r="C30" s="36" t="s">
        <v>102</v>
      </c>
      <c r="D30" s="28" t="s">
        <v>360</v>
      </c>
      <c r="E30" s="40" t="s">
        <v>221</v>
      </c>
      <c r="G30" s="45" t="b">
        <f t="shared" si="0"/>
        <v>0</v>
      </c>
      <c r="H30" s="45">
        <v>1</v>
      </c>
      <c r="I30" s="45">
        <v>2</v>
      </c>
    </row>
    <row r="31" spans="1:9" ht="162" customHeight="1" x14ac:dyDescent="0.2">
      <c r="A31" s="1" t="s">
        <v>85</v>
      </c>
      <c r="B31" s="36" t="s">
        <v>336</v>
      </c>
      <c r="C31" s="36" t="s">
        <v>102</v>
      </c>
      <c r="D31" s="28" t="s">
        <v>360</v>
      </c>
      <c r="E31" s="40" t="s">
        <v>221</v>
      </c>
      <c r="G31" s="45" t="b">
        <f t="shared" si="0"/>
        <v>0</v>
      </c>
      <c r="H31" s="45">
        <v>1</v>
      </c>
      <c r="I31" s="45">
        <v>2</v>
      </c>
    </row>
    <row r="32" spans="1:9" ht="162" customHeight="1" x14ac:dyDescent="0.2">
      <c r="A32" s="1" t="s">
        <v>85</v>
      </c>
      <c r="B32" s="36" t="s">
        <v>337</v>
      </c>
      <c r="C32" s="36" t="s">
        <v>102</v>
      </c>
      <c r="D32" s="28" t="s">
        <v>360</v>
      </c>
      <c r="E32" s="40" t="s">
        <v>221</v>
      </c>
      <c r="G32" s="45" t="b">
        <f t="shared" si="0"/>
        <v>0</v>
      </c>
      <c r="H32" s="45">
        <v>1</v>
      </c>
      <c r="I32" s="45">
        <v>2</v>
      </c>
    </row>
    <row r="33" spans="1:9" ht="162" customHeight="1" x14ac:dyDescent="0.2">
      <c r="A33" s="1" t="s">
        <v>85</v>
      </c>
      <c r="B33" s="36" t="s">
        <v>338</v>
      </c>
      <c r="C33" s="36" t="s">
        <v>102</v>
      </c>
      <c r="D33" s="28" t="s">
        <v>360</v>
      </c>
      <c r="E33" s="40" t="s">
        <v>221</v>
      </c>
      <c r="G33" s="45" t="b">
        <f t="shared" si="0"/>
        <v>0</v>
      </c>
      <c r="H33" s="45">
        <v>1</v>
      </c>
      <c r="I33" s="45">
        <v>2</v>
      </c>
    </row>
    <row r="34" spans="1:9" ht="39" customHeight="1" x14ac:dyDescent="0.2">
      <c r="A34" s="1" t="s">
        <v>84</v>
      </c>
      <c r="B34" s="36" t="s">
        <v>65</v>
      </c>
      <c r="C34" s="36" t="s">
        <v>101</v>
      </c>
      <c r="D34" s="28" t="s">
        <v>305</v>
      </c>
      <c r="E34" s="40" t="s">
        <v>221</v>
      </c>
      <c r="G34" s="45" t="b">
        <f t="shared" si="0"/>
        <v>0</v>
      </c>
      <c r="H34" s="45">
        <v>1</v>
      </c>
      <c r="I34" s="45">
        <v>2</v>
      </c>
    </row>
    <row r="35" spans="1:9" ht="30" customHeight="1" x14ac:dyDescent="0.2">
      <c r="A35" s="1" t="s">
        <v>82</v>
      </c>
      <c r="B35" s="51" t="s">
        <v>113</v>
      </c>
      <c r="C35" s="52"/>
      <c r="D35" s="53"/>
    </row>
    <row r="36" spans="1:9" ht="21" customHeight="1" x14ac:dyDescent="0.2">
      <c r="A36" s="1"/>
      <c r="B36" s="56" t="s">
        <v>114</v>
      </c>
      <c r="C36" s="57"/>
      <c r="D36" s="58"/>
    </row>
    <row r="37" spans="1:9" ht="30" customHeight="1" x14ac:dyDescent="0.2">
      <c r="A37" s="1" t="s">
        <v>84</v>
      </c>
      <c r="B37" s="36" t="s">
        <v>66</v>
      </c>
      <c r="C37" s="36" t="s">
        <v>115</v>
      </c>
      <c r="D37" s="26" t="s">
        <v>299</v>
      </c>
      <c r="G37" s="45" t="b">
        <f>OR(AND($H37&lt;&gt;$E$4,$I37&lt;&gt;$E$4,$J37&lt;&gt;$E$4),AND($D$6="Ja",$D$12="Ja"),AND($D$6="Nee",$D$7="Ja",$D$12="Ja"))</f>
        <v>0</v>
      </c>
      <c r="I37" s="45">
        <v>2</v>
      </c>
    </row>
    <row r="38" spans="1:9" ht="30" customHeight="1" x14ac:dyDescent="0.2">
      <c r="A38" s="1" t="s">
        <v>85</v>
      </c>
      <c r="B38" s="36" t="s">
        <v>116</v>
      </c>
      <c r="C38" s="36" t="s">
        <v>420</v>
      </c>
      <c r="D38" s="26" t="s">
        <v>306</v>
      </c>
      <c r="E38" s="40" t="s">
        <v>221</v>
      </c>
      <c r="G38" s="45" t="b">
        <f>OR(AND($H38&lt;&gt;$E$4,$I38&lt;&gt;$E$4,$J38&lt;&gt;$E$4),AND($D$6="Ja",$D$12="Ja"),AND($D$6="Nee",$D$7="Ja",$D$12="Ja"),$D$37="Nee",$D$37="Weet ik nog niet")</f>
        <v>0</v>
      </c>
      <c r="I38" s="45">
        <v>2</v>
      </c>
    </row>
    <row r="39" spans="1:9" ht="21" customHeight="1" x14ac:dyDescent="0.2">
      <c r="A39" s="1" t="s">
        <v>85</v>
      </c>
      <c r="B39" s="36" t="s">
        <v>117</v>
      </c>
      <c r="C39" s="36" t="s">
        <v>421</v>
      </c>
      <c r="D39" s="29" t="s">
        <v>303</v>
      </c>
      <c r="G39" s="45" t="b">
        <f>OR(AND($H39&lt;&gt;$E$4,$I39&lt;&gt;$E$4,$J39&lt;&gt;$E$4),AND($D$6="Ja",$D$12="Ja"),AND($D$6="Nee",$D$7="Ja",$D$12="Ja"),$D$37="Nee",$D$37="Weet ik nog niet")</f>
        <v>0</v>
      </c>
      <c r="I39" s="45">
        <v>2</v>
      </c>
    </row>
    <row r="40" spans="1:9" ht="21" customHeight="1" x14ac:dyDescent="0.2">
      <c r="A40" s="1" t="s">
        <v>85</v>
      </c>
      <c r="B40" s="36" t="s">
        <v>120</v>
      </c>
      <c r="C40" s="36" t="s">
        <v>422</v>
      </c>
      <c r="D40" s="32" t="s">
        <v>0</v>
      </c>
      <c r="G40" s="45" t="b">
        <f>OR(AND($H40&lt;&gt;$E$4,$I40&lt;&gt;$E$4,$J40&lt;&gt;$E$4),AND($D$6="Ja",$D$12="Ja"),AND($D$6="Nee",$D$7="Ja",$D$12="Ja"),$D$37="Ja",$D$37="Weet ik nog niet")</f>
        <v>0</v>
      </c>
      <c r="I40" s="45">
        <v>2</v>
      </c>
    </row>
    <row r="41" spans="1:9" ht="30" customHeight="1" x14ac:dyDescent="0.2">
      <c r="A41" s="1"/>
      <c r="B41" s="56" t="s">
        <v>244</v>
      </c>
      <c r="C41" s="57"/>
      <c r="D41" s="58"/>
    </row>
    <row r="42" spans="1:9" ht="21" customHeight="1" x14ac:dyDescent="0.2">
      <c r="A42" s="1" t="s">
        <v>85</v>
      </c>
      <c r="B42" s="36" t="s">
        <v>121</v>
      </c>
      <c r="C42" s="36" t="s">
        <v>423</v>
      </c>
      <c r="D42" s="32" t="s">
        <v>0</v>
      </c>
      <c r="G42" s="45" t="b">
        <f>OR(AND($H42&lt;&gt;$E$4,$I42&lt;&gt;$E$4,$J42&lt;&gt;$E$4),AND($D$6="Ja",$D$12="Ja"),AND($D$6="Nee",$D$7="Ja",$D$12="Ja"),$D$37="Ja",$D$37="Weet ik nog niet")</f>
        <v>0</v>
      </c>
      <c r="I42" s="45">
        <v>2</v>
      </c>
    </row>
    <row r="43" spans="1:9" ht="21" customHeight="1" x14ac:dyDescent="0.2">
      <c r="A43" s="1"/>
      <c r="B43" s="56" t="s">
        <v>247</v>
      </c>
      <c r="C43" s="57"/>
      <c r="D43" s="58"/>
    </row>
    <row r="44" spans="1:9" ht="21" customHeight="1" x14ac:dyDescent="0.2">
      <c r="A44" s="1" t="s">
        <v>85</v>
      </c>
      <c r="B44" s="36" t="s">
        <v>122</v>
      </c>
      <c r="C44" s="36" t="s">
        <v>424</v>
      </c>
      <c r="D44" s="26" t="s">
        <v>333</v>
      </c>
      <c r="G44" s="45" t="b">
        <f>OR(AND($H44&lt;&gt;$E$4,$I44&lt;&gt;$E$4,$J44&lt;&gt;$E$4),AND($D$6="Ja",$D$12="Ja"),AND($D$6="Nee",$D$7="Ja",$D$12="Ja"),$D$37="Ja",$D$37="Weet ik nog niet")</f>
        <v>0</v>
      </c>
      <c r="I44" s="45">
        <v>2</v>
      </c>
    </row>
    <row r="45" spans="1:9" ht="30" customHeight="1" x14ac:dyDescent="0.2">
      <c r="A45" s="1" t="s">
        <v>82</v>
      </c>
      <c r="B45" s="51" t="s">
        <v>56</v>
      </c>
      <c r="C45" s="52"/>
      <c r="D45" s="53"/>
      <c r="E45" s="30"/>
    </row>
    <row r="46" spans="1:9" ht="50.5" customHeight="1" x14ac:dyDescent="0.2">
      <c r="A46" s="1"/>
      <c r="B46" s="59" t="s">
        <v>248</v>
      </c>
      <c r="C46" s="60"/>
      <c r="D46" s="61"/>
      <c r="E46" s="30"/>
    </row>
    <row r="47" spans="1:9" ht="30" customHeight="1" x14ac:dyDescent="0.2">
      <c r="A47" s="1" t="s">
        <v>83</v>
      </c>
      <c r="B47" s="36" t="s">
        <v>40</v>
      </c>
      <c r="C47" s="36" t="s">
        <v>62</v>
      </c>
      <c r="D47" s="26" t="s">
        <v>298</v>
      </c>
      <c r="E47" s="30"/>
      <c r="G47" s="45" t="b">
        <f>AND($H47&lt;&gt;$E$4,$I47&lt;&gt;$E$4,$J47&lt;&gt;$E$4)</f>
        <v>0</v>
      </c>
      <c r="H47" s="45">
        <v>1</v>
      </c>
      <c r="I47" s="45">
        <v>2</v>
      </c>
    </row>
    <row r="48" spans="1:9" ht="30" customHeight="1" x14ac:dyDescent="0.2">
      <c r="A48" s="1" t="s">
        <v>83</v>
      </c>
      <c r="B48" s="36" t="s">
        <v>123</v>
      </c>
      <c r="C48" s="36" t="s">
        <v>63</v>
      </c>
      <c r="D48" s="26" t="s">
        <v>298</v>
      </c>
      <c r="E48" s="30"/>
      <c r="G48" s="45" t="b">
        <f>AND($H48&lt;&gt;$E$4,$I48&lt;&gt;$E$4,$J48&lt;&gt;$E$4)</f>
        <v>0</v>
      </c>
      <c r="H48" s="45">
        <v>1</v>
      </c>
      <c r="I48" s="45">
        <v>2</v>
      </c>
    </row>
    <row r="49" spans="1:9" ht="21" customHeight="1" x14ac:dyDescent="0.2">
      <c r="A49" s="1" t="s">
        <v>84</v>
      </c>
      <c r="B49" s="36" t="s">
        <v>403</v>
      </c>
      <c r="C49" s="36" t="s">
        <v>425</v>
      </c>
      <c r="D49" s="30"/>
      <c r="E49" s="30"/>
      <c r="G49" s="45" t="b">
        <f t="shared" ref="G49:G61" si="1">OR(AND($H49&lt;&gt;$E$4,$I49&lt;&gt;$E$4,$J49&lt;&gt;$E$4),$D$48="Nee")</f>
        <v>0</v>
      </c>
      <c r="H49" s="45">
        <v>1</v>
      </c>
      <c r="I49" s="45">
        <v>2</v>
      </c>
    </row>
    <row r="50" spans="1:9" ht="21" customHeight="1" x14ac:dyDescent="0.2">
      <c r="A50" s="1" t="s">
        <v>85</v>
      </c>
      <c r="B50" s="36" t="s">
        <v>124</v>
      </c>
      <c r="C50" s="36" t="s">
        <v>74</v>
      </c>
      <c r="D50" s="26" t="s">
        <v>307</v>
      </c>
      <c r="E50" s="30"/>
      <c r="G50" s="45" t="b">
        <f t="shared" si="1"/>
        <v>0</v>
      </c>
      <c r="H50" s="45">
        <v>1</v>
      </c>
      <c r="I50" s="45">
        <v>2</v>
      </c>
    </row>
    <row r="51" spans="1:9" ht="21" customHeight="1" x14ac:dyDescent="0.2">
      <c r="A51" s="1" t="s">
        <v>85</v>
      </c>
      <c r="B51" s="36" t="s">
        <v>125</v>
      </c>
      <c r="C51" s="36" t="s">
        <v>71</v>
      </c>
      <c r="D51" s="26" t="s">
        <v>307</v>
      </c>
      <c r="E51" s="30"/>
      <c r="G51" s="45" t="b">
        <f t="shared" si="1"/>
        <v>0</v>
      </c>
      <c r="H51" s="45">
        <v>1</v>
      </c>
      <c r="I51" s="45">
        <v>2</v>
      </c>
    </row>
    <row r="52" spans="1:9" ht="21" customHeight="1" x14ac:dyDescent="0.2">
      <c r="A52" s="1" t="s">
        <v>85</v>
      </c>
      <c r="B52" s="36" t="s">
        <v>126</v>
      </c>
      <c r="C52" s="36" t="s">
        <v>72</v>
      </c>
      <c r="D52" s="26" t="s">
        <v>307</v>
      </c>
      <c r="E52" s="30"/>
      <c r="G52" s="45" t="b">
        <f t="shared" si="1"/>
        <v>0</v>
      </c>
      <c r="H52" s="45">
        <v>1</v>
      </c>
      <c r="I52" s="45">
        <v>2</v>
      </c>
    </row>
    <row r="53" spans="1:9" ht="21" customHeight="1" x14ac:dyDescent="0.2">
      <c r="A53" s="1" t="s">
        <v>85</v>
      </c>
      <c r="B53" s="36" t="s">
        <v>127</v>
      </c>
      <c r="C53" s="36" t="s">
        <v>73</v>
      </c>
      <c r="D53" s="26" t="s">
        <v>307</v>
      </c>
      <c r="E53" s="30"/>
      <c r="G53" s="45" t="b">
        <f t="shared" si="1"/>
        <v>0</v>
      </c>
      <c r="H53" s="45">
        <v>1</v>
      </c>
      <c r="I53" s="45">
        <v>2</v>
      </c>
    </row>
    <row r="54" spans="1:9" ht="21" customHeight="1" x14ac:dyDescent="0.2">
      <c r="A54" s="1" t="s">
        <v>85</v>
      </c>
      <c r="B54" s="36" t="s">
        <v>128</v>
      </c>
      <c r="C54" s="38" t="s">
        <v>401</v>
      </c>
      <c r="D54" s="25" t="s">
        <v>221</v>
      </c>
      <c r="E54" s="30"/>
      <c r="G54" s="45" t="b">
        <f t="shared" si="1"/>
        <v>0</v>
      </c>
      <c r="H54" s="45">
        <v>1</v>
      </c>
      <c r="I54" s="45">
        <v>2</v>
      </c>
    </row>
    <row r="55" spans="1:9" ht="21" customHeight="1" x14ac:dyDescent="0.2">
      <c r="A55" s="1" t="s">
        <v>84</v>
      </c>
      <c r="B55" s="36" t="s">
        <v>404</v>
      </c>
      <c r="C55" s="36" t="s">
        <v>426</v>
      </c>
      <c r="D55" s="30"/>
      <c r="E55" s="30"/>
      <c r="G55" s="45" t="b">
        <f t="shared" si="1"/>
        <v>0</v>
      </c>
      <c r="H55" s="45">
        <v>1</v>
      </c>
      <c r="I55" s="45">
        <v>2</v>
      </c>
    </row>
    <row r="56" spans="1:9" ht="21" customHeight="1" x14ac:dyDescent="0.2">
      <c r="A56" s="1" t="s">
        <v>85</v>
      </c>
      <c r="B56" s="36" t="s">
        <v>129</v>
      </c>
      <c r="C56" s="38" t="s">
        <v>76</v>
      </c>
      <c r="D56" s="26" t="s">
        <v>307</v>
      </c>
      <c r="E56" s="30"/>
      <c r="G56" s="45" t="b">
        <f t="shared" si="1"/>
        <v>0</v>
      </c>
      <c r="H56" s="45">
        <v>1</v>
      </c>
      <c r="I56" s="45">
        <v>2</v>
      </c>
    </row>
    <row r="57" spans="1:9" ht="21" customHeight="1" x14ac:dyDescent="0.2">
      <c r="A57" s="1" t="s">
        <v>85</v>
      </c>
      <c r="B57" s="36" t="s">
        <v>130</v>
      </c>
      <c r="C57" s="38" t="s">
        <v>77</v>
      </c>
      <c r="D57" s="26" t="s">
        <v>307</v>
      </c>
      <c r="E57" s="30"/>
      <c r="G57" s="45" t="b">
        <f t="shared" si="1"/>
        <v>0</v>
      </c>
      <c r="H57" s="45">
        <v>1</v>
      </c>
      <c r="I57" s="45">
        <v>2</v>
      </c>
    </row>
    <row r="58" spans="1:9" ht="21" customHeight="1" x14ac:dyDescent="0.2">
      <c r="A58" s="1" t="s">
        <v>85</v>
      </c>
      <c r="B58" s="36" t="s">
        <v>131</v>
      </c>
      <c r="C58" s="38" t="s">
        <v>78</v>
      </c>
      <c r="D58" s="26" t="s">
        <v>307</v>
      </c>
      <c r="E58" s="30"/>
      <c r="G58" s="45" t="b">
        <f t="shared" si="1"/>
        <v>0</v>
      </c>
      <c r="H58" s="45">
        <v>1</v>
      </c>
      <c r="I58" s="45">
        <v>2</v>
      </c>
    </row>
    <row r="59" spans="1:9" ht="21" customHeight="1" x14ac:dyDescent="0.2">
      <c r="A59" s="1" t="s">
        <v>85</v>
      </c>
      <c r="B59" s="36" t="s">
        <v>132</v>
      </c>
      <c r="C59" s="38" t="s">
        <v>79</v>
      </c>
      <c r="D59" s="26" t="s">
        <v>307</v>
      </c>
      <c r="E59" s="30"/>
      <c r="G59" s="45" t="b">
        <f t="shared" si="1"/>
        <v>0</v>
      </c>
      <c r="H59" s="45">
        <v>1</v>
      </c>
      <c r="I59" s="45">
        <v>2</v>
      </c>
    </row>
    <row r="60" spans="1:9" ht="21" customHeight="1" x14ac:dyDescent="0.2">
      <c r="A60" s="1" t="s">
        <v>85</v>
      </c>
      <c r="B60" s="36" t="s">
        <v>133</v>
      </c>
      <c r="C60" s="38" t="s">
        <v>80</v>
      </c>
      <c r="D60" s="26" t="s">
        <v>307</v>
      </c>
      <c r="E60" s="30"/>
      <c r="G60" s="45" t="b">
        <f t="shared" si="1"/>
        <v>0</v>
      </c>
      <c r="H60" s="45">
        <v>1</v>
      </c>
      <c r="I60" s="45">
        <v>2</v>
      </c>
    </row>
    <row r="61" spans="1:9" ht="21" customHeight="1" x14ac:dyDescent="0.2">
      <c r="A61" s="1" t="s">
        <v>85</v>
      </c>
      <c r="B61" s="36" t="s">
        <v>134</v>
      </c>
      <c r="C61" s="38" t="s">
        <v>402</v>
      </c>
      <c r="D61" s="25" t="s">
        <v>221</v>
      </c>
      <c r="E61" s="30"/>
      <c r="G61" s="45" t="b">
        <f t="shared" si="1"/>
        <v>0</v>
      </c>
      <c r="H61" s="45">
        <v>1</v>
      </c>
      <c r="I61" s="45">
        <v>2</v>
      </c>
    </row>
    <row r="62" spans="1:9" ht="30" customHeight="1" x14ac:dyDescent="0.2">
      <c r="A62" s="1" t="s">
        <v>82</v>
      </c>
      <c r="B62" s="51" t="s">
        <v>135</v>
      </c>
      <c r="C62" s="52"/>
      <c r="D62" s="53"/>
    </row>
    <row r="63" spans="1:9" ht="21" customHeight="1" x14ac:dyDescent="0.2">
      <c r="A63" s="1"/>
      <c r="B63" s="59" t="s">
        <v>136</v>
      </c>
      <c r="C63" s="60"/>
      <c r="D63" s="61"/>
    </row>
    <row r="64" spans="1:9" ht="30" customHeight="1" x14ac:dyDescent="0.2">
      <c r="A64" s="1" t="s">
        <v>83</v>
      </c>
      <c r="B64" s="36" t="s">
        <v>42</v>
      </c>
      <c r="C64" s="36" t="s">
        <v>137</v>
      </c>
      <c r="D64" s="26" t="s">
        <v>308</v>
      </c>
      <c r="E64" s="40" t="s">
        <v>221</v>
      </c>
      <c r="G64" s="45" t="b">
        <f>OR(AND($H64&lt;&gt;$E$4,$I64&lt;&gt;$E$4,$J64&lt;&gt;$E$4),AND($D$6="Nee",$D$7="Nee"),AND($D$6="Nee",$D$6="Ja",$D$12="Nee"),AND($D$6="Ja",$D$12="Nee",$D$37="Ja"))</f>
        <v>0</v>
      </c>
      <c r="H64" s="45">
        <v>1</v>
      </c>
      <c r="I64" s="45">
        <v>2</v>
      </c>
    </row>
    <row r="65" spans="1:9" ht="48" customHeight="1" x14ac:dyDescent="0.2">
      <c r="A65" s="1" t="s">
        <v>83</v>
      </c>
      <c r="B65" s="36" t="s">
        <v>41</v>
      </c>
      <c r="C65" s="36" t="s">
        <v>138</v>
      </c>
      <c r="D65" s="27" t="s">
        <v>309</v>
      </c>
      <c r="E65" s="40" t="s">
        <v>221</v>
      </c>
      <c r="G65" s="45" t="b">
        <f>OR(AND($H65&lt;&gt;$E$4,$I65&lt;&gt;$E$4,$J65&lt;&gt;$E$4),AND($D$6="Nee",$D$7="Nee"),AND($D$6="Nee",$D$6="Ja",$D$12="Nee"),AND($D$6="Ja",$D$12="Nee",$D$37="Ja"))</f>
        <v>0</v>
      </c>
      <c r="H65" s="45">
        <v>1</v>
      </c>
      <c r="I65" s="45">
        <v>2</v>
      </c>
    </row>
    <row r="66" spans="1:9" ht="30" customHeight="1" x14ac:dyDescent="0.2">
      <c r="A66" s="1" t="s">
        <v>83</v>
      </c>
      <c r="B66" s="36" t="s">
        <v>7</v>
      </c>
      <c r="C66" s="36" t="s">
        <v>139</v>
      </c>
      <c r="D66" s="26" t="s">
        <v>298</v>
      </c>
      <c r="E66" s="35"/>
      <c r="G66" s="45" t="b">
        <f>OR(AND($H66&lt;&gt;$E$4,$I66&lt;&gt;$E$4,$J66&lt;&gt;$E$4),AND($D$6="Nee",$D$7="Nee"),AND($D$6="Nee",$D$6="Ja",$D$12="Nee"),AND($D$6="Ja",$D$12="Nee",$D$37="Ja"))</f>
        <v>0</v>
      </c>
      <c r="H66" s="45">
        <v>1</v>
      </c>
      <c r="I66" s="45">
        <v>2</v>
      </c>
    </row>
    <row r="67" spans="1:9" ht="30" customHeight="1" x14ac:dyDescent="0.2">
      <c r="A67" s="1" t="s">
        <v>84</v>
      </c>
      <c r="B67" s="36" t="s">
        <v>140</v>
      </c>
      <c r="C67" s="36" t="s">
        <v>427</v>
      </c>
      <c r="D67" s="31" t="s">
        <v>310</v>
      </c>
      <c r="G67" s="45" t="b">
        <f>OR(AND($H67&lt;&gt;$E$4,$I67&lt;&gt;$E$4,$J67&lt;&gt;$E$4),AND($D$6="Nee",$D$7="Nee"),AND($D$6="Nee",$D$6="Ja",$D$12="Nee"),AND($D$6="Ja",$D$12="Nee",$D$37="Ja"),$D$66="Nee")</f>
        <v>0</v>
      </c>
      <c r="H67" s="45">
        <v>1</v>
      </c>
      <c r="I67" s="45">
        <v>2</v>
      </c>
    </row>
    <row r="68" spans="1:9" ht="30" customHeight="1" x14ac:dyDescent="0.2">
      <c r="A68" s="1" t="s">
        <v>84</v>
      </c>
      <c r="B68" s="36" t="s">
        <v>141</v>
      </c>
      <c r="C68" s="36" t="s">
        <v>428</v>
      </c>
      <c r="D68" s="31" t="s">
        <v>310</v>
      </c>
      <c r="G68" s="45" t="b">
        <f>OR(AND($H68&lt;&gt;$E$4,$I68&lt;&gt;$E$4,$J68&lt;&gt;$E$4),AND($D$6="Nee",$D$7="Nee"),AND($D$6="Nee",$D$6="Ja",$D$12="Nee"),AND($D$6="Ja",$D$12="Nee",$D$37="Ja"),$D$66="Nee")</f>
        <v>0</v>
      </c>
      <c r="H68" s="45">
        <v>1</v>
      </c>
      <c r="I68" s="45">
        <v>2</v>
      </c>
    </row>
    <row r="69" spans="1:9" ht="30" customHeight="1" x14ac:dyDescent="0.2">
      <c r="A69" s="1" t="s">
        <v>84</v>
      </c>
      <c r="B69" s="36" t="s">
        <v>142</v>
      </c>
      <c r="C69" s="36" t="s">
        <v>429</v>
      </c>
      <c r="D69" s="31" t="s">
        <v>310</v>
      </c>
      <c r="E69" s="35"/>
      <c r="G69" s="45" t="b">
        <f>OR(AND($H69&lt;&gt;$E$4,$I69&lt;&gt;$E$4,$J69&lt;&gt;$E$4),AND($D$6="Nee",$D$7="Nee"),AND($D$6="Nee",$D$6="Ja",$D$12="Nee"),AND($D$6="Ja",$D$12="Nee",$D$37="Ja"),$D$66="Nee")</f>
        <v>0</v>
      </c>
      <c r="H69" s="45">
        <v>1</v>
      </c>
      <c r="I69" s="45">
        <v>2</v>
      </c>
    </row>
    <row r="70" spans="1:9" ht="30" customHeight="1" x14ac:dyDescent="0.2">
      <c r="A70" s="1" t="s">
        <v>84</v>
      </c>
      <c r="B70" s="36" t="s">
        <v>143</v>
      </c>
      <c r="C70" s="36" t="s">
        <v>430</v>
      </c>
      <c r="D70" s="31" t="s">
        <v>311</v>
      </c>
      <c r="E70" s="35"/>
      <c r="G70" s="45" t="b">
        <f>OR(AND($H70&lt;&gt;$E$4,$I70&lt;&gt;$E$4,$J70&lt;&gt;$E$4),AND($D$6="Nee",$D$7="Nee"),AND($D$6="Nee",$D$6="Ja",$D$12="Nee"),AND($D$6="Ja",$D$12="Nee",$D$37="Ja"),$D$66="Nee")</f>
        <v>0</v>
      </c>
      <c r="H70" s="45">
        <v>1</v>
      </c>
      <c r="I70" s="45">
        <v>2</v>
      </c>
    </row>
    <row r="71" spans="1:9" ht="30" customHeight="1" x14ac:dyDescent="0.2">
      <c r="A71" s="1" t="s">
        <v>83</v>
      </c>
      <c r="B71" s="36" t="s">
        <v>43</v>
      </c>
      <c r="C71" s="36" t="s">
        <v>144</v>
      </c>
      <c r="D71" s="26" t="s">
        <v>308</v>
      </c>
      <c r="E71" s="40" t="s">
        <v>221</v>
      </c>
      <c r="G71" s="45" t="b">
        <f t="shared" ref="G71:G85" si="2">OR(AND($H71&lt;&gt;$E$4,$I71&lt;&gt;$E$4,$J71&lt;&gt;$E$4),AND($D$6="Nee",$D$7="Nee"),AND($D$6="Nee",$D$6="Ja",$D$12="Nee"),AND($D$6="Ja",$D$12="Nee",$D$37="Ja"))</f>
        <v>0</v>
      </c>
      <c r="H71" s="45">
        <v>1</v>
      </c>
      <c r="I71" s="45">
        <v>2</v>
      </c>
    </row>
    <row r="72" spans="1:9" ht="30" customHeight="1" x14ac:dyDescent="0.2">
      <c r="A72" s="1" t="s">
        <v>83</v>
      </c>
      <c r="B72" s="36" t="s">
        <v>8</v>
      </c>
      <c r="C72" s="36" t="s">
        <v>145</v>
      </c>
      <c r="D72" s="26" t="s">
        <v>308</v>
      </c>
      <c r="E72" s="40" t="s">
        <v>221</v>
      </c>
      <c r="G72" s="45" t="b">
        <f t="shared" si="2"/>
        <v>0</v>
      </c>
      <c r="H72" s="45">
        <v>1</v>
      </c>
      <c r="I72" s="45">
        <v>2</v>
      </c>
    </row>
    <row r="73" spans="1:9" ht="30" customHeight="1" x14ac:dyDescent="0.2">
      <c r="A73" s="1" t="s">
        <v>83</v>
      </c>
      <c r="B73" s="36" t="s">
        <v>9</v>
      </c>
      <c r="C73" s="36" t="s">
        <v>146</v>
      </c>
      <c r="D73" s="26" t="s">
        <v>308</v>
      </c>
      <c r="E73" s="40" t="s">
        <v>221</v>
      </c>
      <c r="G73" s="45" t="b">
        <f t="shared" si="2"/>
        <v>0</v>
      </c>
      <c r="H73" s="45">
        <v>1</v>
      </c>
      <c r="I73" s="45">
        <v>2</v>
      </c>
    </row>
    <row r="74" spans="1:9" ht="39.75" customHeight="1" x14ac:dyDescent="0.2">
      <c r="A74" s="1" t="s">
        <v>83</v>
      </c>
      <c r="B74" s="36" t="s">
        <v>10</v>
      </c>
      <c r="C74" s="36" t="s">
        <v>147</v>
      </c>
      <c r="D74" s="40"/>
      <c r="E74" s="40"/>
      <c r="G74" s="45" t="b">
        <f t="shared" si="2"/>
        <v>0</v>
      </c>
      <c r="H74" s="45">
        <v>1</v>
      </c>
      <c r="I74" s="45">
        <v>2</v>
      </c>
    </row>
    <row r="75" spans="1:9" ht="30" customHeight="1" x14ac:dyDescent="0.2">
      <c r="A75" s="1" t="s">
        <v>84</v>
      </c>
      <c r="B75" s="36" t="s">
        <v>407</v>
      </c>
      <c r="C75" s="36" t="s">
        <v>431</v>
      </c>
      <c r="D75" s="26" t="s">
        <v>298</v>
      </c>
      <c r="E75" s="40"/>
      <c r="G75" s="45" t="b">
        <f t="shared" si="2"/>
        <v>0</v>
      </c>
      <c r="H75" s="45">
        <v>1</v>
      </c>
      <c r="I75" s="45">
        <v>2</v>
      </c>
    </row>
    <row r="76" spans="1:9" ht="30" customHeight="1" x14ac:dyDescent="0.2">
      <c r="A76" s="1" t="s">
        <v>84</v>
      </c>
      <c r="B76" s="36" t="s">
        <v>408</v>
      </c>
      <c r="C76" s="36" t="s">
        <v>432</v>
      </c>
      <c r="D76" s="26" t="s">
        <v>298</v>
      </c>
      <c r="E76" s="40"/>
      <c r="G76" s="45" t="b">
        <f t="shared" si="2"/>
        <v>0</v>
      </c>
      <c r="H76" s="45">
        <v>1</v>
      </c>
      <c r="I76" s="45">
        <v>2</v>
      </c>
    </row>
    <row r="77" spans="1:9" ht="30" customHeight="1" x14ac:dyDescent="0.2">
      <c r="A77" s="1" t="s">
        <v>84</v>
      </c>
      <c r="B77" s="36" t="s">
        <v>409</v>
      </c>
      <c r="C77" s="36" t="s">
        <v>433</v>
      </c>
      <c r="D77" s="26" t="s">
        <v>298</v>
      </c>
      <c r="E77" s="40"/>
      <c r="G77" s="45" t="b">
        <f t="shared" si="2"/>
        <v>0</v>
      </c>
      <c r="H77" s="45">
        <v>1</v>
      </c>
      <c r="I77" s="45">
        <v>2</v>
      </c>
    </row>
    <row r="78" spans="1:9" ht="30" customHeight="1" x14ac:dyDescent="0.2">
      <c r="A78" s="1" t="s">
        <v>84</v>
      </c>
      <c r="B78" s="36" t="s">
        <v>410</v>
      </c>
      <c r="C78" s="36" t="s">
        <v>434</v>
      </c>
      <c r="D78" s="26" t="s">
        <v>298</v>
      </c>
      <c r="E78" s="40"/>
      <c r="G78" s="45" t="b">
        <f t="shared" si="2"/>
        <v>0</v>
      </c>
      <c r="H78" s="45">
        <v>1</v>
      </c>
      <c r="I78" s="45">
        <v>2</v>
      </c>
    </row>
    <row r="79" spans="1:9" ht="30" customHeight="1" x14ac:dyDescent="0.2">
      <c r="A79" s="1" t="s">
        <v>84</v>
      </c>
      <c r="B79" s="36" t="s">
        <v>411</v>
      </c>
      <c r="C79" s="36" t="s">
        <v>435</v>
      </c>
      <c r="D79" s="26" t="s">
        <v>298</v>
      </c>
      <c r="E79" s="40"/>
      <c r="G79" s="45" t="b">
        <f t="shared" si="2"/>
        <v>0</v>
      </c>
      <c r="H79" s="45">
        <v>1</v>
      </c>
      <c r="I79" s="45">
        <v>2</v>
      </c>
    </row>
    <row r="80" spans="1:9" ht="21" customHeight="1" x14ac:dyDescent="0.2">
      <c r="A80" s="1" t="s">
        <v>84</v>
      </c>
      <c r="B80" s="36" t="s">
        <v>412</v>
      </c>
      <c r="C80" s="36" t="s">
        <v>436</v>
      </c>
      <c r="D80" s="26" t="s">
        <v>221</v>
      </c>
      <c r="E80" s="40"/>
      <c r="G80" s="45" t="b">
        <f t="shared" si="2"/>
        <v>0</v>
      </c>
      <c r="H80" s="45">
        <v>1</v>
      </c>
      <c r="I80" s="45">
        <v>2</v>
      </c>
    </row>
    <row r="81" spans="1:9" ht="30" customHeight="1" x14ac:dyDescent="0.2">
      <c r="A81" s="1" t="s">
        <v>84</v>
      </c>
      <c r="B81" s="36" t="s">
        <v>452</v>
      </c>
      <c r="C81" s="36" t="s">
        <v>148</v>
      </c>
      <c r="D81" s="26" t="s">
        <v>312</v>
      </c>
      <c r="E81" s="40" t="s">
        <v>221</v>
      </c>
      <c r="G81" s="45" t="b">
        <f t="shared" si="2"/>
        <v>0</v>
      </c>
      <c r="H81" s="45">
        <v>1</v>
      </c>
      <c r="I81" s="45">
        <v>2</v>
      </c>
    </row>
    <row r="82" spans="1:9" ht="30" customHeight="1" x14ac:dyDescent="0.2">
      <c r="A82" s="1" t="s">
        <v>84</v>
      </c>
      <c r="B82" s="36" t="s">
        <v>453</v>
      </c>
      <c r="C82" s="36" t="s">
        <v>148</v>
      </c>
      <c r="D82" s="26" t="s">
        <v>312</v>
      </c>
      <c r="E82" s="40" t="s">
        <v>221</v>
      </c>
      <c r="G82" s="45" t="b">
        <f t="shared" si="2"/>
        <v>0</v>
      </c>
      <c r="H82" s="45">
        <v>1</v>
      </c>
      <c r="I82" s="45">
        <v>2</v>
      </c>
    </row>
    <row r="83" spans="1:9" ht="30" customHeight="1" x14ac:dyDescent="0.2">
      <c r="A83" s="1" t="s">
        <v>84</v>
      </c>
      <c r="B83" s="36" t="s">
        <v>454</v>
      </c>
      <c r="C83" s="36" t="s">
        <v>148</v>
      </c>
      <c r="D83" s="26" t="s">
        <v>312</v>
      </c>
      <c r="E83" s="40" t="s">
        <v>221</v>
      </c>
      <c r="G83" s="45" t="b">
        <f t="shared" si="2"/>
        <v>0</v>
      </c>
      <c r="H83" s="45">
        <v>1</v>
      </c>
      <c r="I83" s="45">
        <v>2</v>
      </c>
    </row>
    <row r="84" spans="1:9" ht="30" customHeight="1" x14ac:dyDescent="0.2">
      <c r="A84" s="1" t="s">
        <v>84</v>
      </c>
      <c r="B84" s="36" t="s">
        <v>455</v>
      </c>
      <c r="C84" s="36" t="s">
        <v>148</v>
      </c>
      <c r="D84" s="26" t="s">
        <v>312</v>
      </c>
      <c r="E84" s="40" t="s">
        <v>221</v>
      </c>
      <c r="G84" s="45" t="b">
        <f t="shared" si="2"/>
        <v>0</v>
      </c>
      <c r="H84" s="45">
        <v>1</v>
      </c>
      <c r="I84" s="45">
        <v>2</v>
      </c>
    </row>
    <row r="85" spans="1:9" ht="50.5" customHeight="1" x14ac:dyDescent="0.2">
      <c r="A85" s="1" t="s">
        <v>83</v>
      </c>
      <c r="B85" s="36" t="s">
        <v>149</v>
      </c>
      <c r="C85" s="36" t="s">
        <v>150</v>
      </c>
      <c r="D85" s="26" t="s">
        <v>480</v>
      </c>
      <c r="E85" s="40" t="s">
        <v>221</v>
      </c>
      <c r="G85" s="45" t="b">
        <f t="shared" si="2"/>
        <v>0</v>
      </c>
      <c r="H85" s="45">
        <v>1</v>
      </c>
      <c r="I85" s="45">
        <v>2</v>
      </c>
    </row>
    <row r="86" spans="1:9" ht="54.65" customHeight="1" x14ac:dyDescent="0.2">
      <c r="A86" s="1"/>
      <c r="B86" s="62" t="s">
        <v>249</v>
      </c>
      <c r="C86" s="63"/>
      <c r="D86" s="63"/>
    </row>
    <row r="87" spans="1:9" ht="30" customHeight="1" x14ac:dyDescent="0.2">
      <c r="A87" s="1" t="s">
        <v>84</v>
      </c>
      <c r="B87" s="36" t="s">
        <v>278</v>
      </c>
      <c r="C87" s="36" t="s">
        <v>151</v>
      </c>
      <c r="D87" s="32" t="s">
        <v>361</v>
      </c>
      <c r="E87" s="32" t="s">
        <v>362</v>
      </c>
      <c r="F87" s="32" t="s">
        <v>363</v>
      </c>
      <c r="G87" s="45" t="b">
        <f>OR(AND($H87&lt;&gt;$E$4,$I87&lt;&gt;$E$4,$J87&lt;&gt;$E$4),AND($D$6="Nee",$D$7="Nee"),AND($D$6="Nee",$D$6="Ja",$D$12="Nee"),AND($D$6="Ja",$D$12="Nee",$D$37="Ja"))</f>
        <v>0</v>
      </c>
      <c r="H87" s="45">
        <v>1</v>
      </c>
      <c r="I87" s="45">
        <v>2</v>
      </c>
    </row>
    <row r="88" spans="1:9" ht="30" customHeight="1" x14ac:dyDescent="0.2">
      <c r="A88" s="1" t="s">
        <v>84</v>
      </c>
      <c r="B88" s="39" t="s">
        <v>279</v>
      </c>
      <c r="C88" s="36" t="s">
        <v>151</v>
      </c>
      <c r="D88" s="32" t="s">
        <v>361</v>
      </c>
      <c r="E88" s="32" t="s">
        <v>362</v>
      </c>
      <c r="F88" s="32" t="s">
        <v>363</v>
      </c>
      <c r="G88" s="45" t="b">
        <f>OR(AND($H88&lt;&gt;$E$4,$I88&lt;&gt;$E$4,$J88&lt;&gt;$E$4),AND($D$6="Nee",$D$7="Nee"),AND($D$6="Nee",$D$6="Ja",$D$12="Nee"),AND($D$6="Ja",$D$12="Nee",$D$37="Ja"))</f>
        <v>0</v>
      </c>
      <c r="H88" s="45">
        <v>1</v>
      </c>
      <c r="I88" s="45">
        <v>2</v>
      </c>
    </row>
    <row r="89" spans="1:9" ht="30" customHeight="1" x14ac:dyDescent="0.2">
      <c r="A89" s="1" t="s">
        <v>84</v>
      </c>
      <c r="B89" s="39" t="s">
        <v>280</v>
      </c>
      <c r="C89" s="36" t="s">
        <v>151</v>
      </c>
      <c r="D89" s="32" t="s">
        <v>361</v>
      </c>
      <c r="E89" s="32" t="s">
        <v>362</v>
      </c>
      <c r="F89" s="32" t="s">
        <v>363</v>
      </c>
      <c r="G89" s="45" t="b">
        <f>OR(AND($H89&lt;&gt;$E$4,$I89&lt;&gt;$E$4,$J89&lt;&gt;$E$4),AND($D$6="Nee",$D$7="Nee"),AND($D$6="Nee",$D$6="Ja",$D$12="Nee"),AND($D$6="Ja",$D$12="Nee",$D$37="Ja"))</f>
        <v>0</v>
      </c>
      <c r="H89" s="45">
        <v>1</v>
      </c>
      <c r="I89" s="45">
        <v>2</v>
      </c>
    </row>
    <row r="90" spans="1:9" ht="30" customHeight="1" x14ac:dyDescent="0.2">
      <c r="A90" s="1" t="s">
        <v>84</v>
      </c>
      <c r="B90" s="39" t="s">
        <v>281</v>
      </c>
      <c r="C90" s="36" t="s">
        <v>151</v>
      </c>
      <c r="D90" s="32" t="s">
        <v>361</v>
      </c>
      <c r="E90" s="32" t="s">
        <v>362</v>
      </c>
      <c r="F90" s="32" t="s">
        <v>363</v>
      </c>
      <c r="G90" s="45" t="b">
        <f>OR(AND($H90&lt;&gt;$E$4,$I90&lt;&gt;$E$4,$J90&lt;&gt;$E$4),AND($D$6="Nee",$D$7="Nee"),AND($D$6="Nee",$D$6="Ja",$D$12="Nee"),AND($D$6="Ja",$D$12="Nee",$D$37="Ja"))</f>
        <v>0</v>
      </c>
      <c r="H90" s="45">
        <v>1</v>
      </c>
      <c r="I90" s="45">
        <v>2</v>
      </c>
    </row>
    <row r="91" spans="1:9" ht="30" customHeight="1" x14ac:dyDescent="0.2">
      <c r="A91" s="1" t="s">
        <v>84</v>
      </c>
      <c r="B91" s="39" t="s">
        <v>282</v>
      </c>
      <c r="C91" s="36" t="s">
        <v>151</v>
      </c>
      <c r="D91" s="32" t="s">
        <v>361</v>
      </c>
      <c r="E91" s="32" t="s">
        <v>362</v>
      </c>
      <c r="F91" s="32" t="s">
        <v>363</v>
      </c>
      <c r="G91" s="45" t="b">
        <f>OR(AND($H91&lt;&gt;$E$4,$I91&lt;&gt;$E$4,$J91&lt;&gt;$E$4),AND($D$6="Nee",$D$7="Nee"),AND($D$6="Nee",$D$6="Ja",$D$12="Nee"),AND($D$6="Ja",$D$12="Nee",$D$37="Ja"))</f>
        <v>0</v>
      </c>
      <c r="H91" s="45">
        <v>1</v>
      </c>
      <c r="I91" s="45">
        <v>2</v>
      </c>
    </row>
    <row r="92" spans="1:9" ht="30" customHeight="1" x14ac:dyDescent="0.2">
      <c r="A92" s="1" t="s">
        <v>82</v>
      </c>
      <c r="B92" s="51" t="s">
        <v>53</v>
      </c>
      <c r="C92" s="52"/>
      <c r="D92" s="53"/>
    </row>
    <row r="93" spans="1:9" ht="30" customHeight="1" x14ac:dyDescent="0.2">
      <c r="A93" s="1" t="s">
        <v>83</v>
      </c>
      <c r="B93" s="59" t="s">
        <v>54</v>
      </c>
      <c r="C93" s="60"/>
      <c r="D93" s="61"/>
    </row>
    <row r="94" spans="1:9" ht="21" customHeight="1" x14ac:dyDescent="0.2">
      <c r="A94" s="1" t="s">
        <v>83</v>
      </c>
      <c r="B94" s="36" t="s">
        <v>44</v>
      </c>
      <c r="C94" s="36" t="s">
        <v>61</v>
      </c>
      <c r="D94" s="26" t="s">
        <v>298</v>
      </c>
      <c r="G94" s="45" t="b">
        <f>OR(AND($H94&lt;&gt;$E$4,$I94&lt;&gt;$E$4,$J94&lt;&gt;$E$4),AND($D$6="Nee",$D$7="Nee"),AND($D$6="Nee",$D$6="Ja",$D$12="Nee"),AND($D$6="Ja",$D$12="Nee",$D$37="Ja"),AND($D$6="Ja",$D$12="Nee",$D$37="Nee"))</f>
        <v>0</v>
      </c>
      <c r="H94" s="45">
        <v>1</v>
      </c>
      <c r="I94" s="45">
        <v>2</v>
      </c>
    </row>
    <row r="95" spans="1:9" ht="30" customHeight="1" x14ac:dyDescent="0.2">
      <c r="A95" s="1" t="s">
        <v>84</v>
      </c>
      <c r="B95" s="36" t="s">
        <v>152</v>
      </c>
      <c r="C95" s="36" t="s">
        <v>437</v>
      </c>
      <c r="D95" s="26" t="s">
        <v>298</v>
      </c>
      <c r="G95" s="45" t="b">
        <f>OR(AND($H95&lt;&gt;$E$4,$I95&lt;&gt;$E$4,$J95&lt;&gt;$E$4),AND($D$6="Nee",$D$7="Nee"),AND($D$6="Nee",$D$6="Ja",$D$12="Nee"),AND($D$6="Ja",$D$12="Nee",$D$37="Ja"),AND($D$6="Ja",$D$12="Nee",$D$37="Nee"),$D$94="Nee")</f>
        <v>0</v>
      </c>
      <c r="H95" s="45">
        <v>1</v>
      </c>
      <c r="I95" s="45">
        <v>2</v>
      </c>
    </row>
    <row r="96" spans="1:9" ht="30" customHeight="1" x14ac:dyDescent="0.2">
      <c r="A96" s="1" t="s">
        <v>83</v>
      </c>
      <c r="B96" s="36" t="s">
        <v>11</v>
      </c>
      <c r="C96" s="36" t="s">
        <v>153</v>
      </c>
      <c r="D96" s="26" t="s">
        <v>298</v>
      </c>
      <c r="G96" s="45" t="b">
        <f>OR(AND($H96&lt;&gt;$E$4,$I96&lt;&gt;$E$4,$J96&lt;&gt;$E$4),AND($D$6="Nee",$D$7="Nee"),AND($D$6="Nee",$D$6="Ja",$D$12="Nee"),AND($D$6="Ja",$D$12="Nee",$D$37="Ja"),AND($D$6="Ja",$D$12="Nee",$D$37="Nee"))</f>
        <v>0</v>
      </c>
      <c r="H96" s="45">
        <v>1</v>
      </c>
      <c r="I96" s="45">
        <v>2</v>
      </c>
    </row>
    <row r="97" spans="1:9" ht="31" customHeight="1" x14ac:dyDescent="0.2">
      <c r="A97" s="1" t="s">
        <v>84</v>
      </c>
      <c r="B97" s="36" t="s">
        <v>154</v>
      </c>
      <c r="C97" s="36" t="s">
        <v>438</v>
      </c>
      <c r="D97" s="26" t="s">
        <v>221</v>
      </c>
      <c r="G97" s="45" t="b">
        <f>OR(AND($H97&lt;&gt;$E$4,$I97&lt;&gt;$E$4,$J97&lt;&gt;$E$4),AND($D$6="Nee",$D$7="Nee"),AND($D$6="Nee",$D$6="Ja",$D$12="Nee"),AND($D$6="Ja",$D$12="Nee",$D$37="Ja"),AND($D$6="Ja",$D$12="Nee",$D$37="Nee"),$D$96="Nee")</f>
        <v>0</v>
      </c>
      <c r="H97" s="45">
        <v>1</v>
      </c>
      <c r="I97" s="45">
        <v>2</v>
      </c>
    </row>
    <row r="98" spans="1:9" ht="39" customHeight="1" x14ac:dyDescent="0.2">
      <c r="A98" s="1" t="s">
        <v>84</v>
      </c>
      <c r="B98" s="36" t="s">
        <v>156</v>
      </c>
      <c r="C98" s="36" t="s">
        <v>155</v>
      </c>
      <c r="D98" s="26" t="s">
        <v>313</v>
      </c>
      <c r="E98" s="40" t="s">
        <v>221</v>
      </c>
      <c r="G98" s="45" t="b">
        <f t="shared" ref="G98:G115" si="3">OR(AND($H98&lt;&gt;$E$4,$I98&lt;&gt;$E$4,$J98&lt;&gt;$E$4),AND($D$6="Nee",$D$7="Nee"),AND($D$6="Nee",$D$6="Ja",$D$12="Nee"),AND($D$6="Ja",$D$12="Nee",$D$37="Ja"),AND($D$6="Ja",$D$12="Nee",$D$37="Nee"))</f>
        <v>0</v>
      </c>
      <c r="H98" s="45">
        <v>1</v>
      </c>
      <c r="I98" s="45">
        <v>2</v>
      </c>
    </row>
    <row r="99" spans="1:9" ht="39" customHeight="1" x14ac:dyDescent="0.2">
      <c r="A99" s="1" t="s">
        <v>84</v>
      </c>
      <c r="B99" s="36" t="s">
        <v>157</v>
      </c>
      <c r="C99" s="36" t="s">
        <v>155</v>
      </c>
      <c r="D99" s="26" t="s">
        <v>313</v>
      </c>
      <c r="E99" s="40" t="s">
        <v>221</v>
      </c>
      <c r="G99" s="45" t="b">
        <f t="shared" si="3"/>
        <v>0</v>
      </c>
      <c r="H99" s="45">
        <v>1</v>
      </c>
      <c r="I99" s="45">
        <v>2</v>
      </c>
    </row>
    <row r="100" spans="1:9" ht="39" customHeight="1" x14ac:dyDescent="0.2">
      <c r="A100" s="1" t="s">
        <v>84</v>
      </c>
      <c r="B100" s="36" t="s">
        <v>158</v>
      </c>
      <c r="C100" s="36" t="s">
        <v>155</v>
      </c>
      <c r="D100" s="26" t="s">
        <v>313</v>
      </c>
      <c r="E100" s="40" t="s">
        <v>221</v>
      </c>
      <c r="G100" s="45" t="b">
        <f t="shared" si="3"/>
        <v>0</v>
      </c>
      <c r="H100" s="45">
        <v>1</v>
      </c>
      <c r="I100" s="45">
        <v>2</v>
      </c>
    </row>
    <row r="101" spans="1:9" ht="21" customHeight="1" x14ac:dyDescent="0.2">
      <c r="A101" s="1" t="s">
        <v>83</v>
      </c>
      <c r="B101" s="36" t="s">
        <v>45</v>
      </c>
      <c r="C101" s="36" t="s">
        <v>160</v>
      </c>
      <c r="D101" s="26" t="s">
        <v>298</v>
      </c>
      <c r="G101" s="45" t="b">
        <f t="shared" si="3"/>
        <v>0</v>
      </c>
      <c r="H101" s="45">
        <v>1</v>
      </c>
      <c r="I101" s="45">
        <v>2</v>
      </c>
    </row>
    <row r="102" spans="1:9" ht="21" customHeight="1" x14ac:dyDescent="0.2">
      <c r="A102" s="1" t="s">
        <v>83</v>
      </c>
      <c r="B102" s="36" t="s">
        <v>159</v>
      </c>
      <c r="C102" s="36" t="s">
        <v>161</v>
      </c>
      <c r="D102" s="26" t="s">
        <v>298</v>
      </c>
      <c r="G102" s="45" t="b">
        <f t="shared" si="3"/>
        <v>0</v>
      </c>
      <c r="H102" s="45">
        <v>1</v>
      </c>
      <c r="I102" s="45">
        <v>2</v>
      </c>
    </row>
    <row r="103" spans="1:9" ht="51" customHeight="1" x14ac:dyDescent="0.2">
      <c r="A103" s="1" t="s">
        <v>84</v>
      </c>
      <c r="B103" s="36" t="s">
        <v>67</v>
      </c>
      <c r="C103" s="36" t="s">
        <v>168</v>
      </c>
      <c r="D103" s="26" t="s">
        <v>221</v>
      </c>
      <c r="G103" s="45" t="b">
        <f t="shared" si="3"/>
        <v>0</v>
      </c>
      <c r="H103" s="45">
        <v>1</v>
      </c>
      <c r="I103" s="45">
        <v>2</v>
      </c>
    </row>
    <row r="104" spans="1:9" ht="51" customHeight="1" x14ac:dyDescent="0.2">
      <c r="A104" s="1" t="s">
        <v>84</v>
      </c>
      <c r="B104" s="36" t="s">
        <v>169</v>
      </c>
      <c r="C104" s="36" t="s">
        <v>168</v>
      </c>
      <c r="D104" s="26" t="s">
        <v>221</v>
      </c>
      <c r="G104" s="45" t="b">
        <f t="shared" si="3"/>
        <v>0</v>
      </c>
      <c r="H104" s="45">
        <v>1</v>
      </c>
      <c r="I104" s="45">
        <v>2</v>
      </c>
    </row>
    <row r="105" spans="1:9" ht="51" customHeight="1" x14ac:dyDescent="0.2">
      <c r="A105" s="1" t="s">
        <v>84</v>
      </c>
      <c r="B105" s="36" t="s">
        <v>170</v>
      </c>
      <c r="C105" s="36" t="s">
        <v>168</v>
      </c>
      <c r="D105" s="26" t="s">
        <v>221</v>
      </c>
      <c r="G105" s="45" t="b">
        <f t="shared" si="3"/>
        <v>0</v>
      </c>
      <c r="H105" s="45">
        <v>1</v>
      </c>
      <c r="I105" s="45">
        <v>2</v>
      </c>
    </row>
    <row r="106" spans="1:9" ht="21" customHeight="1" x14ac:dyDescent="0.2">
      <c r="A106" s="1" t="s">
        <v>83</v>
      </c>
      <c r="B106" s="36" t="s">
        <v>68</v>
      </c>
      <c r="C106" s="36" t="s">
        <v>171</v>
      </c>
      <c r="G106" s="45" t="b">
        <f t="shared" si="3"/>
        <v>0</v>
      </c>
      <c r="H106" s="45">
        <v>1</v>
      </c>
      <c r="I106" s="45">
        <v>2</v>
      </c>
    </row>
    <row r="107" spans="1:9" ht="21" customHeight="1" x14ac:dyDescent="0.2">
      <c r="A107" s="1" t="s">
        <v>84</v>
      </c>
      <c r="B107" s="36" t="s">
        <v>172</v>
      </c>
      <c r="C107" s="36" t="s">
        <v>439</v>
      </c>
      <c r="D107" s="26" t="s">
        <v>298</v>
      </c>
      <c r="G107" s="45" t="b">
        <f t="shared" si="3"/>
        <v>0</v>
      </c>
      <c r="H107" s="45">
        <v>1</v>
      </c>
      <c r="I107" s="45">
        <v>2</v>
      </c>
    </row>
    <row r="108" spans="1:9" ht="21" customHeight="1" x14ac:dyDescent="0.2">
      <c r="A108" s="1" t="s">
        <v>84</v>
      </c>
      <c r="B108" s="36" t="s">
        <v>173</v>
      </c>
      <c r="C108" s="36" t="s">
        <v>440</v>
      </c>
      <c r="D108" s="26" t="s">
        <v>298</v>
      </c>
      <c r="G108" s="45" t="b">
        <f t="shared" si="3"/>
        <v>0</v>
      </c>
      <c r="H108" s="45">
        <v>1</v>
      </c>
      <c r="I108" s="45">
        <v>2</v>
      </c>
    </row>
    <row r="109" spans="1:9" ht="21" customHeight="1" x14ac:dyDescent="0.2">
      <c r="A109" s="1" t="s">
        <v>84</v>
      </c>
      <c r="B109" s="36" t="s">
        <v>174</v>
      </c>
      <c r="C109" s="36" t="s">
        <v>441</v>
      </c>
      <c r="D109" s="26" t="s">
        <v>298</v>
      </c>
      <c r="G109" s="45" t="b">
        <f t="shared" si="3"/>
        <v>0</v>
      </c>
      <c r="H109" s="45">
        <v>1</v>
      </c>
      <c r="I109" s="45">
        <v>2</v>
      </c>
    </row>
    <row r="110" spans="1:9" ht="21" customHeight="1" x14ac:dyDescent="0.2">
      <c r="A110" s="1" t="s">
        <v>84</v>
      </c>
      <c r="B110" s="36" t="s">
        <v>175</v>
      </c>
      <c r="C110" s="36" t="s">
        <v>442</v>
      </c>
      <c r="D110" s="26" t="s">
        <v>298</v>
      </c>
      <c r="G110" s="45" t="b">
        <f t="shared" si="3"/>
        <v>0</v>
      </c>
      <c r="H110" s="45">
        <v>1</v>
      </c>
      <c r="I110" s="45">
        <v>2</v>
      </c>
    </row>
    <row r="111" spans="1:9" ht="30" customHeight="1" x14ac:dyDescent="0.2">
      <c r="A111" s="1" t="s">
        <v>84</v>
      </c>
      <c r="B111" s="36" t="s">
        <v>176</v>
      </c>
      <c r="C111" s="36" t="s">
        <v>443</v>
      </c>
      <c r="D111" s="26" t="s">
        <v>298</v>
      </c>
      <c r="G111" s="45" t="b">
        <f t="shared" si="3"/>
        <v>0</v>
      </c>
      <c r="H111" s="45">
        <v>1</v>
      </c>
      <c r="I111" s="45">
        <v>2</v>
      </c>
    </row>
    <row r="112" spans="1:9" ht="21" customHeight="1" x14ac:dyDescent="0.2">
      <c r="A112" s="1" t="s">
        <v>84</v>
      </c>
      <c r="B112" s="36" t="s">
        <v>177</v>
      </c>
      <c r="C112" s="36" t="s">
        <v>444</v>
      </c>
      <c r="D112" s="26" t="s">
        <v>298</v>
      </c>
      <c r="G112" s="45" t="b">
        <f t="shared" si="3"/>
        <v>0</v>
      </c>
      <c r="H112" s="45">
        <v>1</v>
      </c>
      <c r="I112" s="45">
        <v>2</v>
      </c>
    </row>
    <row r="113" spans="1:9" ht="21" customHeight="1" x14ac:dyDescent="0.2">
      <c r="A113" s="1" t="s">
        <v>84</v>
      </c>
      <c r="B113" s="36" t="s">
        <v>178</v>
      </c>
      <c r="C113" s="36" t="s">
        <v>436</v>
      </c>
      <c r="D113" s="26" t="s">
        <v>162</v>
      </c>
      <c r="G113" s="45" t="b">
        <f t="shared" si="3"/>
        <v>0</v>
      </c>
      <c r="H113" s="45">
        <v>1</v>
      </c>
      <c r="I113" s="45">
        <v>2</v>
      </c>
    </row>
    <row r="114" spans="1:9" ht="21" customHeight="1" x14ac:dyDescent="0.2">
      <c r="A114" s="1" t="s">
        <v>84</v>
      </c>
      <c r="B114" s="36" t="s">
        <v>179</v>
      </c>
      <c r="C114" s="36" t="s">
        <v>445</v>
      </c>
      <c r="D114" s="26" t="s">
        <v>162</v>
      </c>
      <c r="G114" s="45" t="b">
        <f t="shared" si="3"/>
        <v>0</v>
      </c>
      <c r="H114" s="45">
        <v>1</v>
      </c>
      <c r="I114" s="45">
        <v>2</v>
      </c>
    </row>
    <row r="115" spans="1:9" ht="21" customHeight="1" x14ac:dyDescent="0.2">
      <c r="A115" s="1" t="s">
        <v>83</v>
      </c>
      <c r="B115" s="36" t="s">
        <v>12</v>
      </c>
      <c r="C115" s="36" t="s">
        <v>180</v>
      </c>
      <c r="D115" s="26" t="s">
        <v>298</v>
      </c>
      <c r="G115" s="21" t="b">
        <f t="shared" si="3"/>
        <v>0</v>
      </c>
      <c r="H115" s="45">
        <v>1</v>
      </c>
      <c r="I115" s="45">
        <v>2</v>
      </c>
    </row>
    <row r="116" spans="1:9" ht="30" customHeight="1" x14ac:dyDescent="0.2">
      <c r="A116" s="1" t="s">
        <v>84</v>
      </c>
      <c r="B116" s="36" t="s">
        <v>46</v>
      </c>
      <c r="C116" s="36" t="s">
        <v>446</v>
      </c>
      <c r="D116" s="26" t="s">
        <v>369</v>
      </c>
      <c r="E116" s="40" t="s">
        <v>221</v>
      </c>
      <c r="G116" s="21" t="b">
        <f>OR(AND($H116&lt;&gt;$E$4,$I116&lt;&gt;$E$4,$J116&lt;&gt;$E$4),AND($D$6="Nee",$D$7="Nee"),AND($D$6="Nee",$D$6="Ja",$D$12="Nee"),AND($D$6="Ja",$D$12="Nee",$D$37="Ja"),AND($D$6="Ja",$D$12="Nee",$D$37="Nee"),$D$115="Ja")</f>
        <v>0</v>
      </c>
      <c r="H116" s="45">
        <v>1</v>
      </c>
      <c r="I116" s="45">
        <v>2</v>
      </c>
    </row>
    <row r="117" spans="1:9" ht="74.5" customHeight="1" x14ac:dyDescent="0.2">
      <c r="A117" s="1"/>
      <c r="B117" s="62" t="s">
        <v>250</v>
      </c>
      <c r="C117" s="63"/>
      <c r="D117" s="63"/>
      <c r="G117" s="21"/>
    </row>
    <row r="118" spans="1:9" ht="30" customHeight="1" x14ac:dyDescent="0.2">
      <c r="A118" s="1" t="s">
        <v>83</v>
      </c>
      <c r="B118" s="36" t="s">
        <v>47</v>
      </c>
      <c r="C118" s="43" t="str">
        <f>IF(E4=1,"Wanneer voorziet u – voor de eerste kring die gaat invaren - dat een externe accountant de toetsing heeft verricht op de pensioendata voorafgaand aan het indienen van het implementatieplan?","Wanneer voorziet u dat een externe accountant de toetsing heeft verricht op de pensioendata voorafgaand aan het indienen van het implementatieplan?")</f>
        <v>Wanneer voorziet u dat een externe accountant de toetsing heeft verricht op de pensioendata voorafgaand aan het indienen van het implementatieplan?</v>
      </c>
      <c r="D118" s="26" t="s">
        <v>369</v>
      </c>
      <c r="E118" s="40" t="s">
        <v>221</v>
      </c>
      <c r="G118" s="21" t="b">
        <f>OR(AND($H118&lt;&gt;$E$4,$I118&lt;&gt;$E$4,$J118&lt;&gt;$E$4),AND($D$6="Nee",$D$7="Nee"),AND($D$6="Nee",$D$6="Ja",$D$12="Nee"),AND($D$6="Ja",$D$12="Nee",$D$37="Ja"),AND($D$6="Ja",$D$12="Nee",$D$37="Nee"))</f>
        <v>0</v>
      </c>
      <c r="H118" s="45">
        <v>1</v>
      </c>
      <c r="I118" s="45">
        <v>2</v>
      </c>
    </row>
    <row r="119" spans="1:9" ht="30" customHeight="1" x14ac:dyDescent="0.2">
      <c r="A119" s="1" t="s">
        <v>82</v>
      </c>
      <c r="B119" s="51" t="s">
        <v>181</v>
      </c>
      <c r="C119" s="52"/>
      <c r="D119" s="53"/>
    </row>
    <row r="120" spans="1:9" ht="44.5" customHeight="1" x14ac:dyDescent="0.2">
      <c r="A120" s="1"/>
      <c r="B120" s="59" t="s">
        <v>182</v>
      </c>
      <c r="C120" s="60"/>
      <c r="D120" s="61"/>
    </row>
    <row r="121" spans="1:9" ht="21" customHeight="1" x14ac:dyDescent="0.2">
      <c r="A121" s="1"/>
      <c r="B121" s="62" t="s">
        <v>251</v>
      </c>
      <c r="C121" s="63"/>
      <c r="D121" s="63"/>
    </row>
    <row r="122" spans="1:9" ht="39" customHeight="1" x14ac:dyDescent="0.2">
      <c r="A122" s="1" t="s">
        <v>83</v>
      </c>
      <c r="B122" s="36" t="s">
        <v>48</v>
      </c>
      <c r="C122" s="36" t="s">
        <v>183</v>
      </c>
      <c r="D122" s="26" t="s">
        <v>298</v>
      </c>
      <c r="E122" s="30"/>
      <c r="G122" s="45" t="b">
        <f>OR(AND($H122&lt;&gt;$E$4,$I122&lt;&gt;$E$4,$J122&lt;&gt;$E$4),AND($D$6="Nee",$D$7="Nee"),AND($D$6="Nee",$D$6="Ja",$D$12="Nee"),AND($D$6="Ja",$D$12="Nee",$D$37="Ja"))</f>
        <v>0</v>
      </c>
      <c r="H122" s="45">
        <v>1</v>
      </c>
      <c r="I122" s="45">
        <v>2</v>
      </c>
    </row>
    <row r="123" spans="1:9" ht="39" customHeight="1" x14ac:dyDescent="0.2">
      <c r="A123" s="1" t="s">
        <v>84</v>
      </c>
      <c r="B123" s="36" t="s">
        <v>186</v>
      </c>
      <c r="C123" s="36" t="s">
        <v>447</v>
      </c>
      <c r="D123" s="26" t="s">
        <v>314</v>
      </c>
      <c r="E123" s="30"/>
      <c r="G123" s="45" t="b">
        <f>OR(AND($H123&lt;&gt;$E$4,$I123&lt;&gt;$E$4,$J123&lt;&gt;$E$4),AND($D$6="Nee",$D$7="Nee"),AND($D$6="Nee",$D$6="Ja",$D$12="Nee"),AND($D$6="Ja",$D$12="Nee",$D$37="Ja"),$D$122="Nee")</f>
        <v>0</v>
      </c>
      <c r="H123" s="45">
        <v>1</v>
      </c>
      <c r="I123" s="45">
        <v>2</v>
      </c>
    </row>
    <row r="124" spans="1:9" ht="30" customHeight="1" x14ac:dyDescent="0.2">
      <c r="A124" s="1" t="s">
        <v>83</v>
      </c>
      <c r="B124" s="36" t="s">
        <v>4</v>
      </c>
      <c r="C124" s="36" t="s">
        <v>187</v>
      </c>
      <c r="D124" s="26" t="s">
        <v>315</v>
      </c>
      <c r="E124" s="30"/>
      <c r="G124" s="45" t="b">
        <f>OR(AND($H124&lt;&gt;$E$4,$I124&lt;&gt;$E$4,$J124&lt;&gt;$E$4),AND($D$6="Nee",$D$7="Nee"),AND($D$6="Nee",$D$6="Ja",$D$12="Nee"),AND($D$6="Ja",$D$12="Nee",$D$37="Ja"))</f>
        <v>0</v>
      </c>
      <c r="H124" s="45">
        <v>1</v>
      </c>
      <c r="I124" s="45">
        <v>2</v>
      </c>
    </row>
    <row r="125" spans="1:9" ht="111.75" customHeight="1" x14ac:dyDescent="0.2">
      <c r="A125" s="1" t="s">
        <v>85</v>
      </c>
      <c r="B125" s="36" t="s">
        <v>456</v>
      </c>
      <c r="C125" s="36" t="s">
        <v>448</v>
      </c>
      <c r="D125" s="25" t="s">
        <v>316</v>
      </c>
      <c r="E125" s="40" t="s">
        <v>221</v>
      </c>
      <c r="G125" s="45" t="b">
        <f>OR(AND($H125&lt;&gt;$E$4,$I125&lt;&gt;$E$4,$J125&lt;&gt;$E$4),AND($D$6="Nee",$D$7="Nee"),AND($D$6="Nee",$D$6="Ja",$D$12="Nee"),AND($D$6="Ja",$D$12="Nee",$D$37="Ja"),$D$124="Neutraal",$D$124="Oneens",$D$124="Helemaal oneens")</f>
        <v>0</v>
      </c>
      <c r="H125" s="45">
        <v>1</v>
      </c>
      <c r="I125" s="45">
        <v>2</v>
      </c>
    </row>
    <row r="126" spans="1:9" ht="111.75" customHeight="1" x14ac:dyDescent="0.2">
      <c r="A126" s="1" t="s">
        <v>85</v>
      </c>
      <c r="B126" s="36" t="s">
        <v>476</v>
      </c>
      <c r="C126" s="36" t="s">
        <v>448</v>
      </c>
      <c r="D126" s="25" t="s">
        <v>316</v>
      </c>
      <c r="E126" s="40" t="s">
        <v>221</v>
      </c>
      <c r="G126" s="45" t="b">
        <f>OR(AND($H126&lt;&gt;$E$4,$I126&lt;&gt;$E$4,$J126&lt;&gt;$E$4),AND($D$6="Nee",$D$7="Nee"),AND($D$6="Nee",$D$6="Ja",$D$12="Nee"),AND($D$6="Ja",$D$12="Nee",$D$37="Ja"),$D$124="Neutraal",$D$124="Oneens",$D$124="Helemaal oneens")</f>
        <v>0</v>
      </c>
      <c r="H126" s="45">
        <v>1</v>
      </c>
      <c r="I126" s="45">
        <v>2</v>
      </c>
    </row>
    <row r="127" spans="1:9" ht="111.75" customHeight="1" x14ac:dyDescent="0.2">
      <c r="A127" s="1" t="s">
        <v>85</v>
      </c>
      <c r="B127" s="36" t="s">
        <v>477</v>
      </c>
      <c r="C127" s="36" t="s">
        <v>448</v>
      </c>
      <c r="D127" s="25" t="s">
        <v>316</v>
      </c>
      <c r="E127" s="40" t="s">
        <v>221</v>
      </c>
      <c r="G127" s="45" t="b">
        <f>OR(AND($H127&lt;&gt;$E$4,$I127&lt;&gt;$E$4,$J127&lt;&gt;$E$4),AND($D$6="Nee",$D$7="Nee"),AND($D$6="Nee",$D$6="Ja",$D$12="Nee"),AND($D$6="Ja",$D$12="Nee",$D$37="Ja"),$D$124="Neutraal",$D$124="Oneens",$D$124="Helemaal oneens")</f>
        <v>0</v>
      </c>
      <c r="H127" s="45">
        <v>1</v>
      </c>
      <c r="I127" s="45">
        <v>2</v>
      </c>
    </row>
    <row r="128" spans="1:9" ht="111.75" customHeight="1" x14ac:dyDescent="0.2">
      <c r="A128" s="1" t="s">
        <v>85</v>
      </c>
      <c r="B128" s="36" t="s">
        <v>478</v>
      </c>
      <c r="C128" s="36" t="s">
        <v>448</v>
      </c>
      <c r="D128" s="25" t="s">
        <v>316</v>
      </c>
      <c r="E128" s="40" t="s">
        <v>221</v>
      </c>
      <c r="G128" s="45" t="b">
        <f>OR(AND($H128&lt;&gt;$E$4,$I128&lt;&gt;$E$4,$J128&lt;&gt;$E$4),AND($D$6="Nee",$D$7="Nee"),AND($D$6="Nee",$D$6="Ja",$D$12="Nee"),AND($D$6="Ja",$D$12="Nee",$D$37="Ja"),$D$124="Neutraal",$D$124="Oneens",$D$124="Helemaal oneens")</f>
        <v>0</v>
      </c>
      <c r="H128" s="45">
        <v>1</v>
      </c>
      <c r="I128" s="45">
        <v>2</v>
      </c>
    </row>
    <row r="129" spans="1:9" ht="39.65" customHeight="1" x14ac:dyDescent="0.2">
      <c r="A129" s="1" t="s">
        <v>85</v>
      </c>
      <c r="B129" s="36" t="s">
        <v>457</v>
      </c>
      <c r="C129" s="36" t="s">
        <v>449</v>
      </c>
      <c r="D129" s="26" t="s">
        <v>317</v>
      </c>
      <c r="E129" s="40" t="s">
        <v>221</v>
      </c>
      <c r="G129" s="45" t="b">
        <f>OR(AND($H129&lt;&gt;$E$4,$I129&lt;&gt;$E$4,$J129&lt;&gt;$E$4),AND($D$6="Nee",$D$7="Nee"),AND($D$6="Nee",$D$6="Ja",$D$12="Nee"),AND($D$6="Ja",$D$12="Nee",$D$37="Ja"),$D$124="Neutraal",$D$124="Eens",$D$124="Helemaal eens")</f>
        <v>0</v>
      </c>
      <c r="H129" s="45">
        <v>1</v>
      </c>
      <c r="I129" s="45">
        <v>2</v>
      </c>
    </row>
    <row r="130" spans="1:9" ht="39.65" customHeight="1" x14ac:dyDescent="0.2">
      <c r="A130" s="1" t="s">
        <v>85</v>
      </c>
      <c r="B130" s="36" t="s">
        <v>458</v>
      </c>
      <c r="C130" s="36" t="s">
        <v>449</v>
      </c>
      <c r="D130" s="26" t="s">
        <v>317</v>
      </c>
      <c r="E130" s="40" t="s">
        <v>221</v>
      </c>
      <c r="G130" s="45" t="b">
        <f>OR(AND($H130&lt;&gt;$E$4,$I130&lt;&gt;$E$4,$J130&lt;&gt;$E$4),AND($D$6="Nee",$D$7="Nee"),AND($D$6="Nee",$D$6="Ja",$D$12="Nee"),AND($D$6="Ja",$D$12="Nee",$D$37="Ja"),$D$124="Neutraal",$D$124="Eens",$D$124="Helemaal eens")</f>
        <v>0</v>
      </c>
      <c r="H130" s="45">
        <v>1</v>
      </c>
      <c r="I130" s="45">
        <v>2</v>
      </c>
    </row>
    <row r="131" spans="1:9" ht="39.65" customHeight="1" x14ac:dyDescent="0.2">
      <c r="A131" s="1" t="s">
        <v>85</v>
      </c>
      <c r="B131" s="36" t="s">
        <v>459</v>
      </c>
      <c r="C131" s="36" t="s">
        <v>449</v>
      </c>
      <c r="D131" s="26" t="s">
        <v>317</v>
      </c>
      <c r="E131" s="40" t="s">
        <v>221</v>
      </c>
      <c r="G131" s="45" t="b">
        <f>OR(AND($H131&lt;&gt;$E$4,$I131&lt;&gt;$E$4,$J131&lt;&gt;$E$4),AND($D$6="Nee",$D$7="Nee"),AND($D$6="Nee",$D$6="Ja",$D$12="Nee"),AND($D$6="Ja",$D$12="Nee",$D$37="Ja"),$D$124="Neutraal",$D$124="Eens",$D$124="Helemaal eens")</f>
        <v>0</v>
      </c>
      <c r="H131" s="45">
        <v>1</v>
      </c>
      <c r="I131" s="45">
        <v>2</v>
      </c>
    </row>
    <row r="132" spans="1:9" ht="30" customHeight="1" x14ac:dyDescent="0.2">
      <c r="A132" s="1" t="s">
        <v>83</v>
      </c>
      <c r="B132" s="36" t="s">
        <v>49</v>
      </c>
      <c r="C132" s="36" t="s">
        <v>203</v>
      </c>
      <c r="D132" s="27" t="s">
        <v>301</v>
      </c>
      <c r="G132" s="45" t="b">
        <f>OR(AND($H132&lt;&gt;$E$4,$I132&lt;&gt;$E$4,$J132&lt;&gt;$E$4),AND($D$6="Nee",$D$7="Nee"),AND($D$6="Nee",$D$6="Ja",$D$12="Nee"),AND($D$6="Ja",$D$12="Nee",$D$37="Ja"))</f>
        <v>0</v>
      </c>
      <c r="H132" s="45">
        <v>1</v>
      </c>
      <c r="I132" s="45">
        <v>2</v>
      </c>
    </row>
    <row r="133" spans="1:9" ht="30" customHeight="1" x14ac:dyDescent="0.2">
      <c r="A133" s="1"/>
      <c r="B133" s="62" t="s">
        <v>252</v>
      </c>
      <c r="C133" s="63"/>
      <c r="D133" s="63"/>
    </row>
    <row r="134" spans="1:9" ht="30" customHeight="1" x14ac:dyDescent="0.2">
      <c r="A134" s="1" t="s">
        <v>83</v>
      </c>
      <c r="B134" s="36" t="s">
        <v>5</v>
      </c>
      <c r="C134" s="36" t="s">
        <v>204</v>
      </c>
      <c r="D134" s="26" t="s">
        <v>298</v>
      </c>
      <c r="G134" s="45" t="b">
        <f>OR(AND($H134&lt;&gt;$E$4,$I134&lt;&gt;$E$4,$J134&lt;&gt;$E$4),AND($D$6="Nee",$D$7="Nee"),AND($D$6="Nee",$D$6="Ja",$D$12="Nee"),AND($D$6="Ja",$D$12="Nee",$D$37="Ja"))</f>
        <v>0</v>
      </c>
      <c r="H134" s="45">
        <v>1</v>
      </c>
      <c r="I134" s="45">
        <v>2</v>
      </c>
    </row>
    <row r="135" spans="1:9" ht="30.65" customHeight="1" x14ac:dyDescent="0.2">
      <c r="A135" s="1" t="s">
        <v>84</v>
      </c>
      <c r="B135" s="36" t="s">
        <v>202</v>
      </c>
      <c r="C135" s="36" t="s">
        <v>450</v>
      </c>
      <c r="D135" s="26" t="s">
        <v>318</v>
      </c>
      <c r="G135" s="45" t="b">
        <f>OR(AND($H135&lt;&gt;$E$4,$I135&lt;&gt;$E$4,$J135&lt;&gt;$E$4),AND($D$6="Nee",$D$7="Nee"),AND($D$6="Nee",$D$6="Ja",$D$12="Nee"),AND($D$6="Ja",$D$12="Nee",$D$37="Ja"),$D$134="Nee")</f>
        <v>0</v>
      </c>
      <c r="H135" s="45">
        <v>1</v>
      </c>
      <c r="I135" s="45">
        <v>2</v>
      </c>
    </row>
    <row r="136" spans="1:9" ht="30" customHeight="1" x14ac:dyDescent="0.2">
      <c r="A136" s="1" t="s">
        <v>82</v>
      </c>
      <c r="B136" s="51" t="s">
        <v>209</v>
      </c>
      <c r="C136" s="52"/>
      <c r="D136" s="53"/>
    </row>
    <row r="137" spans="1:9" ht="56.15" customHeight="1" x14ac:dyDescent="0.2">
      <c r="A137" s="1"/>
      <c r="B137" s="54" t="s">
        <v>210</v>
      </c>
      <c r="C137" s="55"/>
      <c r="D137" s="55"/>
      <c r="E137" s="30"/>
    </row>
    <row r="138" spans="1:9" ht="30" customHeight="1" x14ac:dyDescent="0.2">
      <c r="A138" s="1" t="s">
        <v>84</v>
      </c>
      <c r="B138" s="36" t="s">
        <v>460</v>
      </c>
      <c r="C138" s="36" t="s">
        <v>215</v>
      </c>
      <c r="D138" s="26" t="s">
        <v>319</v>
      </c>
      <c r="G138" s="45" t="b">
        <f t="shared" ref="G138:G143" si="4">OR(AND($H138&lt;&gt;$E$4,$I138&lt;&gt;$E$4,$J138&lt;&gt;$E$4),AND($D$6="Nee",$D$7="Nee"),AND($D$6="Nee",$D$6="Ja",$D$12="Nee"),AND($D$6="Ja",$D$12="Nee",$D$37="Ja"))</f>
        <v>0</v>
      </c>
      <c r="H138" s="45">
        <v>1</v>
      </c>
      <c r="I138" s="45">
        <v>2</v>
      </c>
    </row>
    <row r="139" spans="1:9" ht="30" customHeight="1" x14ac:dyDescent="0.2">
      <c r="A139" s="1" t="s">
        <v>84</v>
      </c>
      <c r="B139" s="36" t="s">
        <v>461</v>
      </c>
      <c r="C139" s="36" t="s">
        <v>215</v>
      </c>
      <c r="D139" s="26" t="s">
        <v>319</v>
      </c>
      <c r="G139" s="45" t="b">
        <f t="shared" si="4"/>
        <v>0</v>
      </c>
      <c r="H139" s="45">
        <v>1</v>
      </c>
      <c r="I139" s="45">
        <v>2</v>
      </c>
    </row>
    <row r="140" spans="1:9" ht="30" customHeight="1" x14ac:dyDescent="0.2">
      <c r="A140" s="1" t="s">
        <v>84</v>
      </c>
      <c r="B140" s="36" t="s">
        <v>462</v>
      </c>
      <c r="C140" s="36" t="s">
        <v>215</v>
      </c>
      <c r="D140" s="26" t="s">
        <v>319</v>
      </c>
      <c r="G140" s="45" t="b">
        <f t="shared" si="4"/>
        <v>0</v>
      </c>
      <c r="H140" s="45">
        <v>1</v>
      </c>
      <c r="I140" s="45">
        <v>2</v>
      </c>
    </row>
    <row r="141" spans="1:9" ht="30" customHeight="1" x14ac:dyDescent="0.2">
      <c r="A141" s="1" t="s">
        <v>84</v>
      </c>
      <c r="B141" s="36" t="s">
        <v>463</v>
      </c>
      <c r="C141" s="36" t="s">
        <v>215</v>
      </c>
      <c r="D141" s="26" t="s">
        <v>319</v>
      </c>
      <c r="G141" s="45" t="b">
        <f t="shared" si="4"/>
        <v>0</v>
      </c>
      <c r="H141" s="45">
        <v>1</v>
      </c>
      <c r="I141" s="45">
        <v>2</v>
      </c>
    </row>
    <row r="142" spans="1:9" ht="30" customHeight="1" x14ac:dyDescent="0.2">
      <c r="A142" s="1" t="s">
        <v>83</v>
      </c>
      <c r="B142" s="36" t="s">
        <v>13</v>
      </c>
      <c r="C142" s="36" t="s">
        <v>220</v>
      </c>
      <c r="D142" s="26" t="s">
        <v>320</v>
      </c>
      <c r="E142" s="40" t="s">
        <v>221</v>
      </c>
      <c r="G142" s="45" t="b">
        <f t="shared" si="4"/>
        <v>0</v>
      </c>
      <c r="H142" s="45">
        <v>1</v>
      </c>
      <c r="I142" s="45">
        <v>2</v>
      </c>
    </row>
    <row r="143" spans="1:9" ht="48.65" customHeight="1" x14ac:dyDescent="0.2">
      <c r="A143" s="1" t="s">
        <v>83</v>
      </c>
      <c r="B143" s="36" t="s">
        <v>14</v>
      </c>
      <c r="C143" s="36" t="s">
        <v>222</v>
      </c>
      <c r="D143" s="26" t="s">
        <v>298</v>
      </c>
      <c r="G143" s="45" t="b">
        <f t="shared" si="4"/>
        <v>0</v>
      </c>
      <c r="H143" s="45">
        <v>1</v>
      </c>
      <c r="I143" s="45">
        <v>2</v>
      </c>
    </row>
    <row r="144" spans="1:9" ht="30" customHeight="1" x14ac:dyDescent="0.2">
      <c r="A144" s="1" t="s">
        <v>84</v>
      </c>
      <c r="B144" s="36" t="s">
        <v>211</v>
      </c>
      <c r="C144" s="36" t="s">
        <v>451</v>
      </c>
      <c r="D144" s="26" t="s">
        <v>371</v>
      </c>
      <c r="G144" s="45" t="b">
        <f>OR(AND($H144&lt;&gt;$E$4,$I144&lt;&gt;$E$4,$J144&lt;&gt;$E$4),AND($D$6="Nee",$D$7="Nee"),AND($D$6="Nee",$D$6="Ja",$D$12="Nee"),AND($D$6="Ja",$D$12="Nee",$D$37="Ja"),$D$143="Ja")</f>
        <v>0</v>
      </c>
      <c r="H144" s="45">
        <v>1</v>
      </c>
      <c r="I144" s="45">
        <v>2</v>
      </c>
    </row>
    <row r="145" spans="1:9" ht="30" customHeight="1" x14ac:dyDescent="0.2">
      <c r="A145" s="1" t="s">
        <v>82</v>
      </c>
      <c r="B145" s="51" t="s">
        <v>223</v>
      </c>
      <c r="C145" s="52"/>
      <c r="D145" s="53"/>
    </row>
    <row r="146" spans="1:9" ht="52" customHeight="1" x14ac:dyDescent="0.2">
      <c r="A146" s="1" t="s">
        <v>83</v>
      </c>
      <c r="B146" s="54" t="s">
        <v>224</v>
      </c>
      <c r="C146" s="55"/>
      <c r="D146" s="55"/>
    </row>
    <row r="147" spans="1:9" ht="30" customHeight="1" x14ac:dyDescent="0.2">
      <c r="A147" s="1" t="s">
        <v>83</v>
      </c>
      <c r="B147" s="36" t="s">
        <v>15</v>
      </c>
      <c r="C147" s="36" t="s">
        <v>225</v>
      </c>
      <c r="D147" s="26" t="s">
        <v>396</v>
      </c>
      <c r="G147" s="45" t="b">
        <f t="shared" ref="G147:G154" si="5">OR(AND($H147&lt;&gt;$E$4,$I147&lt;&gt;$E$4,$J147&lt;&gt;$E$4),AND($D$6="Nee",$D$7="Nee"),AND($D$6="Nee",$D$6="Ja",$D$12="Nee"),AND($D$6="Ja",$D$12="Nee",$D$37="Ja"))</f>
        <v>0</v>
      </c>
      <c r="H147" s="45">
        <v>1</v>
      </c>
      <c r="I147" s="45">
        <v>2</v>
      </c>
    </row>
    <row r="148" spans="1:9" ht="21" customHeight="1" x14ac:dyDescent="0.2">
      <c r="A148" s="1" t="s">
        <v>83</v>
      </c>
      <c r="B148" s="36" t="s">
        <v>16</v>
      </c>
      <c r="C148" s="36" t="s">
        <v>226</v>
      </c>
      <c r="D148" s="26" t="s">
        <v>321</v>
      </c>
      <c r="E148" s="40" t="s">
        <v>221</v>
      </c>
      <c r="G148" s="45" t="b">
        <f t="shared" si="5"/>
        <v>0</v>
      </c>
      <c r="H148" s="45">
        <v>1</v>
      </c>
      <c r="I148" s="45">
        <v>2</v>
      </c>
    </row>
    <row r="149" spans="1:9" ht="21" customHeight="1" x14ac:dyDescent="0.2">
      <c r="A149" s="1" t="s">
        <v>83</v>
      </c>
      <c r="B149" s="36" t="s">
        <v>6</v>
      </c>
      <c r="C149" s="36" t="s">
        <v>228</v>
      </c>
      <c r="D149" s="26" t="s">
        <v>396</v>
      </c>
      <c r="E149" s="30"/>
      <c r="G149" s="45" t="b">
        <f t="shared" si="5"/>
        <v>0</v>
      </c>
      <c r="H149" s="45">
        <v>1</v>
      </c>
      <c r="I149" s="45">
        <v>2</v>
      </c>
    </row>
    <row r="150" spans="1:9" ht="21" customHeight="1" x14ac:dyDescent="0.2">
      <c r="A150" s="1" t="s">
        <v>83</v>
      </c>
      <c r="B150" s="36" t="s">
        <v>50</v>
      </c>
      <c r="C150" s="36" t="s">
        <v>229</v>
      </c>
      <c r="D150" s="26" t="s">
        <v>322</v>
      </c>
      <c r="E150" s="30"/>
      <c r="G150" s="45" t="b">
        <f t="shared" si="5"/>
        <v>0</v>
      </c>
      <c r="H150" s="45">
        <v>1</v>
      </c>
      <c r="I150" s="45">
        <v>2</v>
      </c>
    </row>
    <row r="151" spans="1:9" ht="30" customHeight="1" x14ac:dyDescent="0.2">
      <c r="A151" s="1" t="s">
        <v>83</v>
      </c>
      <c r="B151" s="36" t="s">
        <v>51</v>
      </c>
      <c r="C151" s="36" t="s">
        <v>233</v>
      </c>
      <c r="D151" s="26" t="s">
        <v>323</v>
      </c>
      <c r="E151" s="30"/>
      <c r="G151" s="45" t="b">
        <f t="shared" si="5"/>
        <v>0</v>
      </c>
      <c r="H151" s="45">
        <v>1</v>
      </c>
      <c r="I151" s="45">
        <v>2</v>
      </c>
    </row>
    <row r="152" spans="1:9" ht="30" customHeight="1" x14ac:dyDescent="0.2">
      <c r="A152" s="1" t="s">
        <v>83</v>
      </c>
      <c r="B152" s="36" t="s">
        <v>52</v>
      </c>
      <c r="C152" s="36" t="s">
        <v>237</v>
      </c>
      <c r="D152" s="26" t="s">
        <v>323</v>
      </c>
      <c r="E152" s="30"/>
      <c r="G152" s="45" t="b">
        <f t="shared" si="5"/>
        <v>0</v>
      </c>
      <c r="H152" s="45">
        <v>1</v>
      </c>
      <c r="I152" s="45">
        <v>2</v>
      </c>
    </row>
    <row r="153" spans="1:9" ht="30" customHeight="1" x14ac:dyDescent="0.2">
      <c r="A153" s="1" t="s">
        <v>83</v>
      </c>
      <c r="B153" s="36" t="s">
        <v>55</v>
      </c>
      <c r="C153" s="36" t="s">
        <v>238</v>
      </c>
      <c r="D153" s="26" t="s">
        <v>299</v>
      </c>
      <c r="E153" s="30"/>
      <c r="G153" s="45" t="b">
        <f t="shared" si="5"/>
        <v>0</v>
      </c>
      <c r="H153" s="45">
        <v>1</v>
      </c>
      <c r="I153" s="45">
        <v>2</v>
      </c>
    </row>
    <row r="154" spans="1:9" ht="30" customHeight="1" x14ac:dyDescent="0.2">
      <c r="A154" s="1" t="s">
        <v>83</v>
      </c>
      <c r="B154" s="36" t="s">
        <v>212</v>
      </c>
      <c r="C154" s="36" t="s">
        <v>239</v>
      </c>
      <c r="D154" s="26" t="s">
        <v>299</v>
      </c>
      <c r="E154" s="30"/>
      <c r="G154" s="45" t="b">
        <f t="shared" si="5"/>
        <v>0</v>
      </c>
      <c r="H154" s="45">
        <v>1</v>
      </c>
      <c r="I154" s="45">
        <v>2</v>
      </c>
    </row>
    <row r="155" spans="1:9" ht="30" customHeight="1" x14ac:dyDescent="0.2">
      <c r="A155" s="1" t="s">
        <v>82</v>
      </c>
      <c r="B155" s="51" t="s">
        <v>213</v>
      </c>
      <c r="C155" s="52"/>
      <c r="D155" s="53"/>
      <c r="E155" s="30"/>
    </row>
    <row r="156" spans="1:9" ht="30" customHeight="1" x14ac:dyDescent="0.2">
      <c r="A156" s="1" t="s">
        <v>83</v>
      </c>
      <c r="B156" s="36" t="s">
        <v>17</v>
      </c>
      <c r="C156" s="36" t="s">
        <v>58</v>
      </c>
      <c r="D156" s="26" t="s">
        <v>75</v>
      </c>
      <c r="G156" s="45" t="b">
        <f>AND($H156&lt;&gt;$E$4,$I156&lt;&gt;$E$4,$J156&lt;&gt;$E$4)</f>
        <v>0</v>
      </c>
      <c r="H156" s="45">
        <v>1</v>
      </c>
      <c r="I156" s="45">
        <v>2</v>
      </c>
    </row>
    <row r="157" spans="1:9" ht="30" customHeight="1" x14ac:dyDescent="0.2">
      <c r="A157" s="1" t="s">
        <v>83</v>
      </c>
      <c r="B157" s="36" t="s">
        <v>69</v>
      </c>
      <c r="C157" s="36" t="s">
        <v>57</v>
      </c>
      <c r="D157" s="26" t="s">
        <v>75</v>
      </c>
      <c r="G157" s="45" t="b">
        <f>AND($H157&lt;&gt;$E$4,$I157&lt;&gt;$E$4,$J157&lt;&gt;$E$4)</f>
        <v>0</v>
      </c>
      <c r="H157" s="45">
        <v>1</v>
      </c>
      <c r="I157" s="45">
        <v>2</v>
      </c>
    </row>
    <row r="158" spans="1:9" ht="30" customHeight="1" x14ac:dyDescent="0.2">
      <c r="A158" s="1" t="s">
        <v>83</v>
      </c>
      <c r="B158" s="36" t="s">
        <v>18</v>
      </c>
      <c r="C158" s="36" t="s">
        <v>214</v>
      </c>
      <c r="D158" s="26" t="s">
        <v>75</v>
      </c>
      <c r="G158" s="45" t="b">
        <f>AND($H158&lt;&gt;$E$4,$I158&lt;&gt;$E$4,$J158&lt;&gt;$E$4)</f>
        <v>0</v>
      </c>
      <c r="H158" s="45">
        <v>1</v>
      </c>
      <c r="I158" s="45">
        <v>2</v>
      </c>
    </row>
    <row r="159" spans="1:9" ht="15" customHeight="1" x14ac:dyDescent="0.2"/>
    <row r="160" spans="1:9" ht="14.15" customHeight="1" x14ac:dyDescent="0.2"/>
    <row r="161" ht="14.15" customHeight="1" x14ac:dyDescent="0.2"/>
    <row r="162" ht="13" customHeight="1" x14ac:dyDescent="0.2"/>
  </sheetData>
  <sheetProtection algorithmName="SHA-512" hashValue="fVU2h1/3qvB4hUXAI14SPMqqQ+EviwrHy0khm8uT3fE5YiGtLAq50Yv03w9AwNKigus7q/iMT9ENwLeAflHi1w==" saltValue="b2RTm8p8Lg826xC+lsblyg==" spinCount="100000" sheet="1" objects="1" scenarios="1"/>
  <dataConsolidate/>
  <mergeCells count="32">
    <mergeCell ref="B9:D9"/>
    <mergeCell ref="B3:D3"/>
    <mergeCell ref="B155:D155"/>
    <mergeCell ref="B120:D120"/>
    <mergeCell ref="B137:D137"/>
    <mergeCell ref="B35:D35"/>
    <mergeCell ref="B119:D119"/>
    <mergeCell ref="B36:D36"/>
    <mergeCell ref="B62:D62"/>
    <mergeCell ref="B63:D63"/>
    <mergeCell ref="B26:D26"/>
    <mergeCell ref="B45:D45"/>
    <mergeCell ref="B92:D92"/>
    <mergeCell ref="B93:D93"/>
    <mergeCell ref="B136:D136"/>
    <mergeCell ref="B133:D133"/>
    <mergeCell ref="B145:D145"/>
    <mergeCell ref="B146:D146"/>
    <mergeCell ref="B5:D5"/>
    <mergeCell ref="B10:D10"/>
    <mergeCell ref="B11:D11"/>
    <mergeCell ref="B14:D14"/>
    <mergeCell ref="B18:D18"/>
    <mergeCell ref="B20:D20"/>
    <mergeCell ref="B24:D24"/>
    <mergeCell ref="B41:D41"/>
    <mergeCell ref="B43:D43"/>
    <mergeCell ref="B46:D46"/>
    <mergeCell ref="B86:D86"/>
    <mergeCell ref="B117:D117"/>
    <mergeCell ref="B121:D121"/>
    <mergeCell ref="B8:D8"/>
  </mergeCells>
  <phoneticPr fontId="16" type="noConversion"/>
  <conditionalFormatting sqref="B6:D7 B12:D13 B15:D17 B21:D23 B25:D25 B27:D34 B44:D44 B47:C61 D47:D48 D50:D54 D56:D61 B64:D73 B87:F91 B94:C116 D107:D116 B118:D118 B134:D135 B147:D154 B156:D158 B19:D19 B37:D40 B42:D42 D94:D105 B74:C74 B75:D85 B122:D132 B138:D144">
    <cfRule type="expression" dxfId="22" priority="39">
      <formula>$G6</formula>
    </cfRule>
  </conditionalFormatting>
  <conditionalFormatting sqref="E87:E91">
    <cfRule type="expression" dxfId="21" priority="38">
      <formula>$G87</formula>
    </cfRule>
  </conditionalFormatting>
  <conditionalFormatting sqref="F87:F91">
    <cfRule type="expression" dxfId="20" priority="37">
      <formula>$G87</formula>
    </cfRule>
  </conditionalFormatting>
  <conditionalFormatting sqref="E28:E34">
    <cfRule type="expression" dxfId="19" priority="35">
      <formula>$D28="Anders, namelijk "</formula>
    </cfRule>
  </conditionalFormatting>
  <conditionalFormatting sqref="E38">
    <cfRule type="expression" dxfId="18" priority="34">
      <formula>$D38="Anders, namelijk "</formula>
    </cfRule>
  </conditionalFormatting>
  <conditionalFormatting sqref="E64">
    <cfRule type="expression" dxfId="17" priority="32">
      <formula>$D64="Anders, namelijk "</formula>
    </cfRule>
  </conditionalFormatting>
  <conditionalFormatting sqref="E65">
    <cfRule type="expression" dxfId="16" priority="30">
      <formula>$D65="Anders, namelijk "</formula>
    </cfRule>
  </conditionalFormatting>
  <conditionalFormatting sqref="E71">
    <cfRule type="expression" dxfId="15" priority="28">
      <formula>$D71="Anders, namelijk "</formula>
    </cfRule>
  </conditionalFormatting>
  <conditionalFormatting sqref="E72">
    <cfRule type="expression" dxfId="14" priority="26">
      <formula>$D72="Anders, namelijk "</formula>
    </cfRule>
  </conditionalFormatting>
  <conditionalFormatting sqref="E73">
    <cfRule type="expression" dxfId="13" priority="24">
      <formula>$D73="Anders, namelijk "</formula>
    </cfRule>
  </conditionalFormatting>
  <conditionalFormatting sqref="E75:E80 D74:E74">
    <cfRule type="expression" dxfId="12" priority="22">
      <formula>$D74="Anders, namelijk "</formula>
    </cfRule>
  </conditionalFormatting>
  <conditionalFormatting sqref="E98">
    <cfRule type="expression" dxfId="11" priority="20">
      <formula>$D98="Anders, namelijk "</formula>
    </cfRule>
  </conditionalFormatting>
  <conditionalFormatting sqref="E99">
    <cfRule type="expression" dxfId="10" priority="18">
      <formula>$D99="Anders, namelijk "</formula>
    </cfRule>
  </conditionalFormatting>
  <conditionalFormatting sqref="E100">
    <cfRule type="expression" dxfId="9" priority="16">
      <formula>$D100="Anders, namelijk "</formula>
    </cfRule>
  </conditionalFormatting>
  <conditionalFormatting sqref="E116">
    <cfRule type="expression" dxfId="8" priority="14">
      <formula>$D116="Anders, namelijk "</formula>
    </cfRule>
  </conditionalFormatting>
  <conditionalFormatting sqref="E118">
    <cfRule type="expression" dxfId="7" priority="13">
      <formula>$D118="Anders, namelijk "</formula>
    </cfRule>
  </conditionalFormatting>
  <conditionalFormatting sqref="E125:E128">
    <cfRule type="expression" dxfId="6" priority="11">
      <formula>$D125="Anders, namelijk "</formula>
    </cfRule>
  </conditionalFormatting>
  <conditionalFormatting sqref="E129:E131">
    <cfRule type="expression" dxfId="5" priority="9">
      <formula>$D129="Anders, namelijk "</formula>
    </cfRule>
  </conditionalFormatting>
  <conditionalFormatting sqref="E148">
    <cfRule type="expression" dxfId="4" priority="7">
      <formula>$D148="Een externe partij, namelijk "</formula>
    </cfRule>
  </conditionalFormatting>
  <conditionalFormatting sqref="E142">
    <cfRule type="expression" dxfId="3" priority="5">
      <formula>$D142="Nee, want "</formula>
    </cfRule>
  </conditionalFormatting>
  <conditionalFormatting sqref="E81:E84">
    <cfRule type="expression" dxfId="2" priority="3">
      <formula>$D81="Ja, namelijk "</formula>
    </cfRule>
  </conditionalFormatting>
  <conditionalFormatting sqref="E85">
    <cfRule type="expression" dxfId="1" priority="2">
      <formula>$D85="Ja, we hebben de benodigde aanpassingen/nadere uitwerking in kaart gebracht (mogelijkheid voor toelichting)"</formula>
    </cfRule>
    <cfRule type="expression" dxfId="0" priority="1">
      <formula>$D85="Ja, maar we hebben de benodigde aanpassingen/nadere uitwerking nog niet in kaart gebracht (mogelijkheid voor toelichting)"</formula>
    </cfRule>
  </conditionalFormatting>
  <dataValidations count="3">
    <dataValidation type="textLength" operator="lessThanOrEqual" allowBlank="1" showInputMessage="1" showErrorMessage="1" errorTitle="Maximale lengte tekst" error="Maximaal 256 tekens" sqref="D156:D158" xr:uid="{1DE9786D-CA18-41A9-A0A4-90F30933D7AB}">
      <formula1>256</formula1>
    </dataValidation>
    <dataValidation type="list" allowBlank="1" showInputMessage="1" showErrorMessage="1" sqref="D56:D60" xr:uid="{723EDE8A-74CC-4991-A99E-6791D270000C}">
      <formula1>$Q$1:$Q$3</formula1>
    </dataValidation>
    <dataValidation type="whole" allowBlank="1" showInputMessage="1" showErrorMessage="1" error="Voer een geheel getal in aub!" sqref="D17 D19 D40 D42" xr:uid="{40E3922F-3649-4EB5-B598-52720903F781}">
      <formula1>0</formula1>
      <formula2>9999999</formula2>
    </dataValidation>
  </dataValidations>
  <pageMargins left="0.7" right="0.7" top="0.75" bottom="0.75" header="0.3" footer="0.3"/>
  <pageSetup paperSize="9" orientation="portrait" r:id="rId1"/>
  <ignoredErrors>
    <ignoredError sqref="G95 G97" formula="1"/>
  </ignoredErrors>
  <extLst>
    <ext xmlns:x14="http://schemas.microsoft.com/office/spreadsheetml/2009/9/main" uri="{CCE6A557-97BC-4b89-ADB6-D9C93CAAB3DF}">
      <x14:dataValidations xmlns:xm="http://schemas.microsoft.com/office/excel/2006/main" count="38">
        <x14:dataValidation type="list" allowBlank="1" showInputMessage="1" showErrorMessage="1" xr:uid="{E067B4DD-0248-4C83-8462-7831E5B7451F}">
          <x14:formula1>
            <xm:f>Lists!$D$1:$D$5</xm:f>
          </x14:formula1>
          <xm:sqref>D132 D22</xm:sqref>
        </x14:dataValidation>
        <x14:dataValidation type="list" allowBlank="1" showInputMessage="1" showErrorMessage="1" xr:uid="{3E96A181-3FF1-41ED-9C02-9A7466991663}">
          <x14:formula1>
            <xm:f>Lists!$A$1:$A$2</xm:f>
          </x14:formula1>
          <xm:sqref>D143 D94:D96 D101:D102 D134 D13 D47:D48 D122 D6:D7 D66 D107:D112 D115 D75:D79</xm:sqref>
        </x14:dataValidation>
        <x14:dataValidation type="list" allowBlank="1" showInputMessage="1" showErrorMessage="1" xr:uid="{B042B428-9105-4295-9FED-28624D0B7718}">
          <x14:formula1>
            <xm:f>Lists!$E$1:$E$5</xm:f>
          </x14:formula1>
          <xm:sqref>D124</xm:sqref>
        </x14:dataValidation>
        <x14:dataValidation type="list" allowBlank="1" showInputMessage="1" showErrorMessage="1" xr:uid="{4D6C31E3-1B24-4381-A3B0-D05A4403C6E2}">
          <x14:formula1>
            <xm:f>Lists!$F$1:$F$3</xm:f>
          </x14:formula1>
          <xm:sqref>D50:D53</xm:sqref>
        </x14:dataValidation>
        <x14:dataValidation type="list" allowBlank="1" showInputMessage="1" showErrorMessage="1" xr:uid="{B200050E-766F-4EFB-8C59-9F07F389056D}">
          <x14:formula1>
            <xm:f>Lists!$G$1:$G$4</xm:f>
          </x14:formula1>
          <xm:sqref>D28</xm:sqref>
        </x14:dataValidation>
        <x14:dataValidation type="list" allowBlank="1" showInputMessage="1" showErrorMessage="1" xr:uid="{FF0C5E3F-829C-4B1C-B185-303FCD12A225}">
          <x14:formula1>
            <xm:f>Lists!$H$1:$H$6</xm:f>
          </x14:formula1>
          <xm:sqref>D34</xm:sqref>
        </x14:dataValidation>
        <x14:dataValidation type="list" allowBlank="1" showInputMessage="1" showErrorMessage="1" xr:uid="{4678AE23-65FD-41F9-8332-C714F751F3EA}">
          <x14:formula1>
            <xm:f>Lists!$I$1:$I$11</xm:f>
          </x14:formula1>
          <xm:sqref>D38</xm:sqref>
        </x14:dataValidation>
        <x14:dataValidation type="list" allowBlank="1" showInputMessage="1" showErrorMessage="1" xr:uid="{3EA781AB-E7DC-4F24-A3DD-536E30F4A2BC}">
          <x14:formula1>
            <xm:f>Lists!$J$1:$J$4</xm:f>
          </x14:formula1>
          <xm:sqref>D39</xm:sqref>
        </x14:dataValidation>
        <x14:dataValidation type="list" allowBlank="1" showInputMessage="1" showErrorMessage="1" xr:uid="{6FDB2CA1-7797-4385-822A-1CDFE7452C42}">
          <x14:formula1>
            <xm:f>Lists!$K$1:$K$6</xm:f>
          </x14:formula1>
          <xm:sqref>D98:D100</xm:sqref>
        </x14:dataValidation>
        <x14:dataValidation type="list" allowBlank="1" showInputMessage="1" showErrorMessage="1" xr:uid="{61814F84-B633-43C7-9E51-19AED07F9B74}">
          <x14:formula1>
            <xm:f>Lists!$L$1:$L$3</xm:f>
          </x14:formula1>
          <xm:sqref>D123</xm:sqref>
        </x14:dataValidation>
        <x14:dataValidation type="list" allowBlank="1" showInputMessage="1" showErrorMessage="1" xr:uid="{42CC1539-990A-40A9-9407-2584789CF292}">
          <x14:formula1>
            <xm:f>Lists!$M$1:$M$7</xm:f>
          </x14:formula1>
          <xm:sqref>D125:D128</xm:sqref>
        </x14:dataValidation>
        <x14:dataValidation type="list" allowBlank="1" showInputMessage="1" showErrorMessage="1" xr:uid="{1A2629F3-4125-44B0-8D73-11D0A5622758}">
          <x14:formula1>
            <xm:f>Lists!$N$1:$N$5</xm:f>
          </x14:formula1>
          <xm:sqref>D129:D131</xm:sqref>
        </x14:dataValidation>
        <x14:dataValidation type="list" allowBlank="1" showInputMessage="1" showErrorMessage="1" xr:uid="{3459228E-4BB6-44FF-9076-FED30F8B02A2}">
          <x14:formula1>
            <xm:f>Lists!$O$1:$O$5</xm:f>
          </x14:formula1>
          <xm:sqref>D135</xm:sqref>
        </x14:dataValidation>
        <x14:dataValidation type="list" allowBlank="1" showInputMessage="1" showErrorMessage="1" xr:uid="{7D967AD9-D7AB-44DF-B204-27F82781B2A2}">
          <x14:formula1>
            <xm:f>Lists!$Q$1:$Q$2</xm:f>
          </x14:formula1>
          <xm:sqref>D142</xm:sqref>
        </x14:dataValidation>
        <x14:dataValidation type="list" allowBlank="1" showInputMessage="1" showErrorMessage="1" xr:uid="{8E3E6530-5178-445A-9BE1-508B008B89D8}">
          <x14:formula1>
            <xm:f>Lists!$R$1:$R$3</xm:f>
          </x14:formula1>
          <xm:sqref>D148</xm:sqref>
        </x14:dataValidation>
        <x14:dataValidation type="list" allowBlank="1" showInputMessage="1" showErrorMessage="1" xr:uid="{12620AC4-0635-4D6A-82FF-589E834DA935}">
          <x14:formula1>
            <xm:f>Lists!$S$1:$S$4</xm:f>
          </x14:formula1>
          <xm:sqref>D150</xm:sqref>
        </x14:dataValidation>
        <x14:dataValidation type="list" allowBlank="1" showInputMessage="1" showErrorMessage="1" xr:uid="{A49927B3-730B-47CB-9545-B996F27D3EA3}">
          <x14:formula1>
            <xm:f>Lists!$T$1:$T$4</xm:f>
          </x14:formula1>
          <xm:sqref>D151:D152</xm:sqref>
        </x14:dataValidation>
        <x14:dataValidation type="list" allowBlank="1" showInputMessage="1" showErrorMessage="1" xr:uid="{503A42EB-670A-4E6D-820A-FC86656DFBAE}">
          <x14:formula1>
            <xm:f>Lists!$P$1:$P$4</xm:f>
          </x14:formula1>
          <xm:sqref>D138:D141</xm:sqref>
        </x14:dataValidation>
        <x14:dataValidation type="list" allowBlank="1" showInputMessage="1" showErrorMessage="1" xr:uid="{070DC509-B414-40EB-8185-42A991B941E7}">
          <x14:formula1>
            <xm:f>Lists!$B$1:$B$3</xm:f>
          </x14:formula1>
          <xm:sqref>D15</xm:sqref>
        </x14:dataValidation>
        <x14:dataValidation type="list" allowBlank="1" showInputMessage="1" showErrorMessage="1" xr:uid="{EDF0B09F-59ED-4CEF-A1ED-F3AFB54E20B6}">
          <x14:formula1>
            <xm:f>Lists!$C$1:$C$2</xm:f>
          </x14:formula1>
          <xm:sqref>D4</xm:sqref>
        </x14:dataValidation>
        <x14:dataValidation type="list" allowBlank="1" showInputMessage="1" showErrorMessage="1" xr:uid="{E01F0482-338E-41F0-BAF5-10FE06846FFB}">
          <x14:formula1>
            <xm:f>Lists!$A$1:$A$3</xm:f>
          </x14:formula1>
          <xm:sqref>D12 D23 D37 D153:D154</xm:sqref>
        </x14:dataValidation>
        <x14:dataValidation type="list" allowBlank="1" showInputMessage="1" showErrorMessage="1" xr:uid="{B8A2C9BC-5AC1-4419-B7FC-83A85A7AE456}">
          <x14:formula1>
            <xm:f>Lists!$U$1:$U$4</xm:f>
          </x14:formula1>
          <xm:sqref>D25</xm:sqref>
        </x14:dataValidation>
        <x14:dataValidation type="list" allowBlank="1" showInputMessage="1" showErrorMessage="1" xr:uid="{9381A08A-749D-4E57-8831-13C7302C37EF}">
          <x14:formula1>
            <xm:f>Lists!$V$1:$V$4</xm:f>
          </x14:formula1>
          <xm:sqref>D27</xm:sqref>
        </x14:dataValidation>
        <x14:dataValidation type="list" allowBlank="1" showInputMessage="1" showErrorMessage="1" xr:uid="{D4505165-C5AA-4A2F-84EF-7E44038D54E8}">
          <x14:formula1>
            <xm:f>Lists!$W$1:$W$5</xm:f>
          </x14:formula1>
          <xm:sqref>D64 D71:D73</xm:sqref>
        </x14:dataValidation>
        <x14:dataValidation type="list" allowBlank="1" showInputMessage="1" showErrorMessage="1" xr:uid="{5BD39790-79AA-4B99-AC41-788F45A38972}">
          <x14:formula1>
            <xm:f>Lists!$X$1:$X$6</xm:f>
          </x14:formula1>
          <xm:sqref>D65</xm:sqref>
        </x14:dataValidation>
        <x14:dataValidation type="list" allowBlank="1" showInputMessage="1" showErrorMessage="1" xr:uid="{F15C9750-7797-4EED-950C-6985332DB52A}">
          <x14:formula1>
            <xm:f>Lists!$Y$1:$Y$4</xm:f>
          </x14:formula1>
          <xm:sqref>D67:D69</xm:sqref>
        </x14:dataValidation>
        <x14:dataValidation type="list" allowBlank="1" showInputMessage="1" showErrorMessage="1" xr:uid="{E5E73A6B-D62A-4261-AEA8-49D49905F404}">
          <x14:formula1>
            <xm:f>Lists!$Y$1:$Y$5</xm:f>
          </x14:formula1>
          <xm:sqref>D70</xm:sqref>
        </x14:dataValidation>
        <x14:dataValidation type="list" allowBlank="1" showInputMessage="1" showErrorMessage="1" xr:uid="{E46B1961-9D18-4A4E-B272-0FF0E18DD7C7}">
          <x14:formula1>
            <xm:f>Lists!$AA$1:$AA$6</xm:f>
          </x14:formula1>
          <xm:sqref>D81:D84</xm:sqref>
        </x14:dataValidation>
        <x14:dataValidation type="list" allowBlank="1" showInputMessage="1" showErrorMessage="1" xr:uid="{81496BF6-86B5-4A99-AE64-1F9E77BCDAE9}">
          <x14:formula1>
            <xm:f>Lists!$AB$1:$AB$3</xm:f>
          </x14:formula1>
          <xm:sqref>D85</xm:sqref>
        </x14:dataValidation>
        <x14:dataValidation type="list" allowBlank="1" showInputMessage="1" showErrorMessage="1" xr:uid="{A6F9DA2B-0D1E-47F9-9356-15BA78DB8AC3}">
          <x14:formula1>
            <xm:f>Lists!$AF$1:$AF$9</xm:f>
          </x14:formula1>
          <xm:sqref>D16</xm:sqref>
        </x14:dataValidation>
        <x14:dataValidation type="list" allowBlank="1" showInputMessage="1" showErrorMessage="1" xr:uid="{B57F746F-4FED-49DE-95E3-E7886D800A71}">
          <x14:formula1>
            <xm:f>Lists!$AG$1:$AG$7</xm:f>
          </x14:formula1>
          <xm:sqref>D21 D44</xm:sqref>
        </x14:dataValidation>
        <x14:dataValidation type="list" allowBlank="1" showInputMessage="1" showErrorMessage="1" xr:uid="{14DE3601-18B5-4612-9588-6F67CF6BADD2}">
          <x14:formula1>
            <xm:f>Lists!$AH$1:$AH$22</xm:f>
          </x14:formula1>
          <xm:sqref>D29:D33</xm:sqref>
        </x14:dataValidation>
        <x14:dataValidation type="list" allowBlank="1" showInputMessage="1" showErrorMessage="1" xr:uid="{3375426E-D68C-4DA3-A758-69724AF86C59}">
          <x14:formula1>
            <xm:f>Lists!$AC$1:$AC$12</xm:f>
          </x14:formula1>
          <xm:sqref>D87:D91</xm:sqref>
        </x14:dataValidation>
        <x14:dataValidation type="list" allowBlank="1" showInputMessage="1" showErrorMessage="1" xr:uid="{8DB927CF-5499-4BE2-9174-13C5923F4A79}">
          <x14:formula1>
            <xm:f>Lists!$AD$1:$AD$3</xm:f>
          </x14:formula1>
          <xm:sqref>E87:E91</xm:sqref>
        </x14:dataValidation>
        <x14:dataValidation type="list" allowBlank="1" showInputMessage="1" showErrorMessage="1" xr:uid="{131F50B4-C3B2-4B38-A4B3-EEE1B5D0AA33}">
          <x14:formula1>
            <xm:f>Lists!$AE$1:$AE$7</xm:f>
          </x14:formula1>
          <xm:sqref>F87:F91</xm:sqref>
        </x14:dataValidation>
        <x14:dataValidation type="list" allowBlank="1" showInputMessage="1" showErrorMessage="1" xr:uid="{31781017-F9BD-41FE-9260-16002EFBF737}">
          <x14:formula1>
            <xm:f>Lists!$AG$1:$AG$8</xm:f>
          </x14:formula1>
          <xm:sqref>D116 D118</xm:sqref>
        </x14:dataValidation>
        <x14:dataValidation type="list" allowBlank="1" showInputMessage="1" showErrorMessage="1" xr:uid="{41B6667E-0902-495C-B590-3DFA8BF7F282}">
          <x14:formula1>
            <xm:f>Lists!$AI$1:$AI$7</xm:f>
          </x14:formula1>
          <xm:sqref>D144</xm:sqref>
        </x14:dataValidation>
        <x14:dataValidation type="list" allowBlank="1" showInputMessage="1" showErrorMessage="1" xr:uid="{0BB643EF-7DA6-4D8B-8D53-ECB35DC3FB26}">
          <x14:formula1>
            <xm:f>Lists!$AJ$1:$AJ$24</xm:f>
          </x14:formula1>
          <xm:sqref>D147 D149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Lists</vt:lpstr>
      <vt:lpstr>Inleiding</vt:lpstr>
      <vt:lpstr>Algemene informatie</vt:lpstr>
      <vt:lpstr>Vragenlijst</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Hertzer, R. (Robert) (DIT_TR)</dc:creator>
  <cp:lastModifiedBy>Konuksever, M.R. (Recep) (DIT_TR)</cp:lastModifiedBy>
  <dcterms:created xsi:type="dcterms:W3CDTF">2021-04-06T13:09:55Z</dcterms:created>
  <dcterms:modified xsi:type="dcterms:W3CDTF">2022-05-19T09:43:22Z</dcterms:modified>
</cp:coreProperties>
</file>