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8_{08B204CA-C13B-4CF4-9801-A1F5256D8588}" xr6:coauthVersionLast="47" xr6:coauthVersionMax="47" xr10:uidLastSave="{00000000-0000-0000-0000-000000000000}"/>
  <bookViews>
    <workbookView xWindow="-108" yWindow="-108" windowWidth="23256" windowHeight="12456" tabRatio="781" xr2:uid="{00000000-000D-0000-FFFF-FFFF00000000}"/>
  </bookViews>
  <sheets>
    <sheet name="0. Inhoudsopgave" sheetId="30" r:id="rId1"/>
    <sheet name="1. Besluitvorming" sheetId="23" r:id="rId2"/>
    <sheet name="2. Financiële Opzet" sheetId="31" r:id="rId3"/>
    <sheet name="3. Toedeelregels SPR" sheetId="32" r:id="rId4"/>
    <sheet name="4. SAA FPR" sheetId="34" r:id="rId5"/>
    <sheet name="5. Transitie-effecten" sheetId="28" r:id="rId6"/>
    <sheet name="6. Basisscenario netto profijt" sheetId="8" r:id="rId7"/>
    <sheet name="7. Basisscenario bruto profijt" sheetId="9" r:id="rId8"/>
    <sheet name="8. Basissc. pens.verwachting" sheetId="11" r:id="rId9"/>
    <sheet name="9. Complete besluitvorming" sheetId="2" r:id="rId10"/>
    <sheet name="10. Evenwichtigheidsweging" sheetId="26" r:id="rId11"/>
  </sheets>
  <definedNames>
    <definedName name="_xlnm.Print_Area" localSheetId="0">'0. Inhoudsopgave'!$A$1:$N$33</definedName>
    <definedName name="_xlnm.Print_Area" localSheetId="5">'5. Transitie-effecten'!$A$1:$E$49</definedName>
    <definedName name="_xlnm.Print_Area" localSheetId="9">'9. Complete besluitvorming'!$A$1:$D$42</definedName>
    <definedName name="_xlnm.Print_Titles" localSheetId="10">'10. Evenwichtigheidsweging'!$7:$7</definedName>
    <definedName name="anscount" hidden="1">1</definedName>
    <definedName name="TekstcontroleSchermExcel" hidden="1">{"BRIEF",#N/A,FALSE,"BRIEF";"OFFBAL",#N/A,FALSE,"OFFBAL"}</definedName>
    <definedName name="wrn.TEST." hidden="1">{"BRIEF",#N/A,FALSE,"BRIEF";"OFFBAL",#N/A,FALSE,"OFFBAL"}</definedName>
    <definedName name="x" localSheetId="0">'0. Inhoudsopgave'!$A$1:$D$40</definedName>
    <definedName name="x" localSheetId="10">'10. Evenwichtigheidsweging'!$7:$7</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3" i="8" l="1"/>
  <c r="B95" i="11"/>
  <c r="E19" i="23"/>
  <c r="E33" i="23"/>
  <c r="B3" i="34" l="1"/>
  <c r="B3" i="32" l="1"/>
  <c r="B12" i="31"/>
  <c r="B28" i="31"/>
  <c r="B17" i="31"/>
  <c r="B14" i="31"/>
  <c r="B13" i="31"/>
  <c r="B8" i="26" l="1"/>
  <c r="B3" i="9" l="1"/>
  <c r="B17" i="28" l="1"/>
  <c r="E10" i="30"/>
  <c r="B14" i="30"/>
  <c r="G16" i="30"/>
  <c r="B21" i="23"/>
  <c r="F21" i="23"/>
  <c r="G21" i="23"/>
  <c r="B22" i="23"/>
  <c r="F22" i="23"/>
  <c r="G22" i="23"/>
  <c r="B23" i="23"/>
  <c r="F23" i="23"/>
  <c r="G23" i="23"/>
  <c r="B24" i="23"/>
  <c r="F24" i="23"/>
  <c r="G24" i="23"/>
  <c r="E27" i="23"/>
  <c r="G27" i="23"/>
  <c r="B29" i="23"/>
  <c r="F29" i="23"/>
  <c r="G29" i="23"/>
  <c r="B30" i="23"/>
  <c r="F30" i="23"/>
  <c r="G30" i="23"/>
  <c r="G33" i="23"/>
  <c r="F35" i="23"/>
  <c r="G35" i="23"/>
  <c r="F36" i="23"/>
  <c r="F37" i="23"/>
  <c r="F44" i="23"/>
  <c r="F48" i="23"/>
  <c r="F50" i="23"/>
  <c r="B22" i="31"/>
  <c r="B32" i="31"/>
  <c r="B3" i="8"/>
  <c r="B18" i="2" l="1"/>
  <c r="B15" i="23" l="1"/>
  <c r="B35" i="23" l="1"/>
  <c r="B50" i="23"/>
  <c r="B48" i="23"/>
  <c r="B44" i="23"/>
  <c r="B37" i="23"/>
  <c r="B36" i="23"/>
  <c r="B10" i="30"/>
  <c r="G48" i="23" l="1"/>
  <c r="G50" i="23" l="1"/>
  <c r="G44" i="23" l="1"/>
  <c r="G37" i="23"/>
  <c r="G36" i="23"/>
  <c r="F36" i="28"/>
  <c r="F40" i="28"/>
  <c r="B40" i="28" l="1"/>
  <c r="B36"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tc={87A53CF2-D9A8-47EB-A556-058B8099ABBE}</author>
  </authors>
  <commentList>
    <comment ref="A4" authorId="0" shapeId="0" xr:uid="{87A53CF2-D9A8-47EB-A556-058B8099ABBE}">
      <text>
        <t>[Opmerkingenthread]
U kunt deze opmerkingenthread lezen in uw versie van Excel. Eventuele wijzigingen aan de thread gaan echter verloren als het bestand wordt geopend in een nieuwere versie van Excel. Meer informatie: https://go.microsoft.com/fwlink/?linkid=870924
Opmerking:
    - eerste zin: niet het woord "moeten". Beter: "een sjabloon, dat door het fonds wordt ingevuld"
- laatste zin: tikfout "esjabloon"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tc={B5AB29AD-AD67-40A5-A185-56BF6D390BBF}</author>
  </authors>
  <commentList>
    <comment ref="B5" authorId="0" shapeId="0" xr:uid="{B5AB29AD-AD67-40A5-A185-56BF6D390BBF}">
      <text>
        <t>[Opmerkingenthread]
U kunt deze opmerkingenthread lezen in uw versie van Excel. Eventuele wijzigingen aan de thread gaan echter verloren als het bestand wordt geopend in een nieuwere versie van Excel. Meer informatie: https://go.microsoft.com/fwlink/?linkid=870924
Opmerking:
    Al deze vragen gaan uit van de veronderstelling dat de werkgever geen verzoek tot invaren doet. Maar het kan ook zo zijn dat er wel een verzoek tot invaren wordt gedaan, maar het fonds weigert. Die situatie wordt op tabblad 2 genoemd (specifiek voor transitie-effecten) maar dat zou ik eigenlijk als vraag 1 bij besluitvorming verwachten. Of wellicht twee aparte sets aan vragen: vragen voor de situatie dat  de werkgever geen verzoek doet, en vragen voor de situatie dat het fonds het invaarverzoek weigert.</t>
      </text>
    </comment>
  </commentList>
</comments>
</file>

<file path=xl/sharedStrings.xml><?xml version="1.0" encoding="utf-8"?>
<sst xmlns="http://schemas.openxmlformats.org/spreadsheetml/2006/main" count="851" uniqueCount="389">
  <si>
    <t>Invaarsjabloon toezichthouderregeling invaren</t>
  </si>
  <si>
    <t>Toelichting</t>
  </si>
  <si>
    <t>DNB hanteert als invulling van het toezicht op niet invarende fondsen, die wél een Wtp regeling gaan uitvoeren, een sjabloon, dat fondsen moeten invullen. Deze fondsen zijn verplicht een implementatieplan in te dienen bij DNB, uiterlijk twee weken na afronding. Dit sjabloon is opgesteld als hulpmiddel voor het toezicht door DNB op de besluitvorming over niet invaren en de evenwichtige belangenafweging door het pensioenfonds. Het implementatieplan bevat meer onderdelen, maar uitvraag in dit esjabloon richt zich op deze twee aspecten, omdat deze zien op het onomkeerbare besluit om niet in te varen.</t>
  </si>
  <si>
    <t>"Het toezicht op het implementatieplan is onderdeel van het reguliere toezicht op de beheerste en integere bedrijfsvoering. Uitgangspunt is dat de AFM toezicht houdt op het communicatieplan (als onderdeel van het implementatieplan) en DNB op de overige onderdelen van het implementatieplan." MvT p.323</t>
  </si>
  <si>
    <t>1+</t>
  </si>
  <si>
    <t>Versienummer</t>
  </si>
  <si>
    <t>1.0 (versie 9 december 2024)</t>
  </si>
  <si>
    <t>Celvalidaties</t>
  </si>
  <si>
    <t>Bladvalidaties</t>
  </si>
  <si>
    <t>Fondsnaam</t>
  </si>
  <si>
    <t>0. Inhoudsopgave</t>
  </si>
  <si>
    <t xml:space="preserve">Soort pensioenfonds </t>
  </si>
  <si>
    <t>Maak keuze</t>
  </si>
  <si>
    <t>1. Besluitvorming</t>
  </si>
  <si>
    <t>2. Datakwaliteit</t>
  </si>
  <si>
    <t>DNB relatienummer</t>
  </si>
  <si>
    <t>3. Andere risico's (niet-finan)</t>
  </si>
  <si>
    <t>Beoogde datum implementatie Wtp regeling</t>
  </si>
  <si>
    <t>4. Risicohouding</t>
  </si>
  <si>
    <t>Welke regeling(en) gaat u - naast de Ftk regeling - na de transitie uitvoeren?</t>
  </si>
  <si>
    <t>5. Risicohouding maatstaven</t>
  </si>
  <si>
    <t>10. SAA FPR</t>
  </si>
  <si>
    <t>Inhoudsopgave</t>
  </si>
  <si>
    <t>Vindplaats</t>
  </si>
  <si>
    <t>11. Transitie-ftk na invaarbesl</t>
  </si>
  <si>
    <t>Besluitvorming over niet invaren</t>
  </si>
  <si>
    <t>Tabblad 1</t>
  </si>
  <si>
    <t>12. Transitie beleggingsbeleid</t>
  </si>
  <si>
    <t>Kenmerken nieuwe contract</t>
  </si>
  <si>
    <t>Tabblad 2 t/m 4</t>
  </si>
  <si>
    <t>Transitie-effecten</t>
  </si>
  <si>
    <t>Tabblad 5 t/m 8</t>
  </si>
  <si>
    <t>21. Laagst verkende DG</t>
  </si>
  <si>
    <t>Complete besluitvorming</t>
  </si>
  <si>
    <t>Tabblad 9</t>
  </si>
  <si>
    <t>22. Hoogst verkende rente</t>
  </si>
  <si>
    <t>Evenwichtigheidsweging</t>
  </si>
  <si>
    <t>Tabblad 10</t>
  </si>
  <si>
    <t>23. Laagst verkende rente</t>
  </si>
  <si>
    <t>24. Additioneel scenario</t>
  </si>
  <si>
    <t>0+</t>
  </si>
  <si>
    <t>Gebruikte afkortingen</t>
  </si>
  <si>
    <t>Volledige naam document</t>
  </si>
  <si>
    <t>25. Evenwichtigheidsweging</t>
  </si>
  <si>
    <t>PW</t>
  </si>
  <si>
    <t>Pensioenwet (per 1 juli 2023)</t>
  </si>
  <si>
    <t>BUPW</t>
  </si>
  <si>
    <t>Besluit uitvoering Pensioenwet en Wet verplichte beroepspensioenregeling (per 1 juli 2023)</t>
  </si>
  <si>
    <t>MvT</t>
  </si>
  <si>
    <t>Memorie van toelichting op de Wet toekomst pensioenen, Kamerstukken II 2021/2022, 36 067, nr. 3</t>
  </si>
  <si>
    <t>Besluit FTK</t>
  </si>
  <si>
    <t>Besluit financieel toetsingskader pensioenfondsen (per 1 juli 2023)</t>
  </si>
  <si>
    <t>VO</t>
  </si>
  <si>
    <t>Verantwoordingsorgaan</t>
  </si>
  <si>
    <t>BO</t>
  </si>
  <si>
    <t>Belanghebbendenorgaan</t>
  </si>
  <si>
    <t>RvT</t>
  </si>
  <si>
    <t>Raad van Toezicht</t>
  </si>
  <si>
    <t>NvT</t>
  </si>
  <si>
    <t>Nota van Toelichting op het Besluit toekomst pensioenen</t>
  </si>
  <si>
    <t>Regeling Pensioenwet</t>
  </si>
  <si>
    <t>Regeling Pensioenwet en Wet verplichte beroepspensioenregeling (per 1 juli 2023)</t>
  </si>
  <si>
    <t>Wvb</t>
  </si>
  <si>
    <t>Wet verplichte beroepspensioenregeling</t>
  </si>
  <si>
    <t>Pensioendeelnemer</t>
  </si>
  <si>
    <t>Deelnemer, gewezen deelnemer, aanspraakgerechtigde en pensioengerechtigde</t>
  </si>
  <si>
    <t>Beleidsuitingen van DNB waarnaar in dit document wordt verwezen</t>
  </si>
  <si>
    <t>Link om de beleidsuiting te benaderen</t>
  </si>
  <si>
    <t>Good Practice: Inhoudsopgave Implementatieplan Pensioenfondsen</t>
  </si>
  <si>
    <t>Good practice inhoudsopgave implementatieplan pensioenfonds</t>
  </si>
  <si>
    <t>Good practice: De sleutelfunctie risicobeheer tijdens de transitie naar het nieuwe pensioenstelsel</t>
  </si>
  <si>
    <t>Q&amp;A: Moet een fonds rekening houden met financiële en economische schokken in de periode tot het invaren?</t>
  </si>
  <si>
    <t>Q&amp;A complete besluitvorming pensioenfondsen</t>
  </si>
  <si>
    <t>Factsheet: Opdrachtaanvaarding en besluitvorming pensioenfondsen over transitie</t>
  </si>
  <si>
    <t>Factsheet opdrachtaanvaarding en besluitvorming pensioenfondsen over transitie</t>
  </si>
  <si>
    <t>Overige relevante beleidsuitingen</t>
  </si>
  <si>
    <t>Leeswijzer beleidsuitingen DNB</t>
  </si>
  <si>
    <t>Leeswijzer beleidsuitingen dnb</t>
  </si>
  <si>
    <r>
      <rPr>
        <b/>
        <sz val="11"/>
        <color theme="1"/>
        <rFont val="Calibri"/>
        <family val="2"/>
        <scheme val="minor"/>
      </rPr>
      <t>Besluitvorming</t>
    </r>
    <r>
      <rPr>
        <sz val="11"/>
        <color theme="1"/>
        <rFont val="Calibri"/>
        <family val="2"/>
        <scheme val="minor"/>
      </rPr>
      <t xml:space="preserve"> </t>
    </r>
  </si>
  <si>
    <t xml:space="preserve">De vragen in dit tabblad zijn gebaseerd op de normen die bij de betreffende vraag zijn opgenomen. </t>
  </si>
  <si>
    <t xml:space="preserve">Vragen </t>
  </si>
  <si>
    <t>Wetsartikel/guidance</t>
  </si>
  <si>
    <t>Antwoord</t>
  </si>
  <si>
    <t>Toelichting en verwijzingen</t>
  </si>
  <si>
    <t>Geef in deze kolom indien nodig een toelichting ter verduidelijking van het gegeven antwoord. Ook kunt u hier een verwijzing opnemen naar een toegevoegd document of relevante passages in het implementatieplan.</t>
  </si>
  <si>
    <t>Afwegingen om niet in te varen</t>
  </si>
  <si>
    <t>1.1</t>
  </si>
  <si>
    <t>Wat is de belangrijkste reden om niet in te varen?</t>
  </si>
  <si>
    <t>Artikel 150l PW, eerste en vierde lid</t>
  </si>
  <si>
    <t>Sprake van onevenredig/ onevenwichtig nadeel</t>
  </si>
  <si>
    <t>1.2</t>
  </si>
  <si>
    <t>Heeft de werkgever geen verzoek gedaan, of heeft het fonds het invaarverzoek afgewezen?</t>
  </si>
  <si>
    <t>1.3</t>
  </si>
  <si>
    <t>Welke overwegingen liggen  ten grondslag aan de keuze om niet in te varen</t>
  </si>
  <si>
    <t>Artikel 46, tweede lid BUPW</t>
  </si>
  <si>
    <t>Rol van het bestuur</t>
  </si>
  <si>
    <t>2.1</t>
  </si>
  <si>
    <t>Deelt het bestuur de analyse en onderbouwing voor het afzien van collectieve waardeoverdracht van de werkgever?</t>
  </si>
  <si>
    <t>Artikel 150l, derde lid Pw</t>
  </si>
  <si>
    <t>2.2</t>
  </si>
  <si>
    <t>Heeft het bestuur de werkgever gemeld of de analyse en de onderbouwing voor het afzien van collectieve waardeoverdracht wordt gedeeld?</t>
  </si>
  <si>
    <t>2.3</t>
  </si>
  <si>
    <t>2.4</t>
  </si>
  <si>
    <t>Heeft het bestuur het verantwoordingsorgaan, het belanghebbendenorgaan of de raad van toezicht geïnformeerd of het de analyse en de onderbouwing voor het afzien van collectieve waardeoverdracht deelt?</t>
  </si>
  <si>
    <t>Rol van de interne organen – Verantwoordingsorgaan (VO)</t>
  </si>
  <si>
    <t>Toelichtingsvalidaties</t>
  </si>
  <si>
    <t>3.1</t>
  </si>
  <si>
    <t>Heeft het fonds het VO om advies gevraagd op de analyse en onderbouwing voor het afzien van invaren, of heeft het VO hier ongevraagd advies op gegeven?</t>
  </si>
  <si>
    <t>Artikel 115a Pw</t>
  </si>
  <si>
    <t>3.2</t>
  </si>
  <si>
    <t>3.3</t>
  </si>
  <si>
    <t>3.4</t>
  </si>
  <si>
    <t>3.5</t>
  </si>
  <si>
    <t>Rol van de interne organen - Belanghebbendenorgaan (BO)</t>
  </si>
  <si>
    <t>4.1</t>
  </si>
  <si>
    <t>Heeft het fonds het BO om advies gevraagd op de analyse en onderbouwing voor het afzien van invaren, heeft het BO hier ongevraagd advies op gegeven, of heeft het BO op een andere manier een oordeel gegeven over het besluit om niet in te varen?</t>
  </si>
  <si>
    <t>Artikel 115c, eerste en zevende lid Pw</t>
  </si>
  <si>
    <t>4.2</t>
  </si>
  <si>
    <t>4.3</t>
  </si>
  <si>
    <t>Rol van de interne organen – Raad van Toezicht (RvT)</t>
  </si>
  <si>
    <t>5.1</t>
  </si>
  <si>
    <t>Heeft het fonds de RvT betrokken bij de beoordeling van de analyse en onderbouwing van het afzien van invaren, of heeft de RvT uit eigen initiatief het bestuur met raad terzijde gestaan op dit onderwerp?</t>
  </si>
  <si>
    <t>Artikel 104, tweede lid Pw</t>
  </si>
  <si>
    <t>5.2</t>
  </si>
  <si>
    <t>5.3</t>
  </si>
  <si>
    <t>5.4</t>
  </si>
  <si>
    <t>Rol van de interne organen - Visitatiecommissie (VC)</t>
  </si>
  <si>
    <t>6.1</t>
  </si>
  <si>
    <t>Hoe heeft de VC toezicht gehouden op de evenwichtige belangenafweging door het fonds bij het besluit om niet in te varen?</t>
  </si>
  <si>
    <t>Artikel 104, achtste lid Pw</t>
  </si>
  <si>
    <t>Rol van de interne organen – Andere organen</t>
  </si>
  <si>
    <t>7.1</t>
  </si>
  <si>
    <t>Heeft het fonds andere organen die gekend zijn in de beoordeling van de analyse en overwegingen van het niet invaren?</t>
  </si>
  <si>
    <t>7.5</t>
  </si>
  <si>
    <t>Rol van de sleutelfuncties</t>
  </si>
  <si>
    <t>8.1</t>
  </si>
  <si>
    <t>Heeft het pensioenfonds de sleutelfunctiehouder risicobeheer en/of de sleutelfunctiehouder actuarieel betrokken bij de beoordeling van het niet invaren?</t>
  </si>
  <si>
    <t>8.2</t>
  </si>
  <si>
    <t>Artikel 143a Pw</t>
  </si>
  <si>
    <t>8.3</t>
  </si>
  <si>
    <t>Vragen over de financiële opzet van de gewijzigde pensioenovereenkomst</t>
  </si>
  <si>
    <r>
      <rPr>
        <sz val="11"/>
        <color theme="1"/>
        <rFont val="Calibri"/>
        <family val="2"/>
        <scheme val="minor"/>
      </rPr>
      <t>De vragen op dit tabblad hebben betrekking op de financiële opzet van de gewijzigde pensioenovereenkomst en zijn gebaseerd op artikel 150i Pw en artikel 46 BUPW. Deze informatie gebruiken wij om de onderbouwing hoe wordt omgegaan met de opgebouwde pensioenaanspraken en pensioenrechten te beoordelen. Per vraag is het betreffende wetsartikel waar de vraag betrekking op heeft opgenomen.</t>
    </r>
    <r>
      <rPr>
        <strike/>
        <sz val="11"/>
        <color theme="1"/>
        <rFont val="Calibri"/>
        <family val="2"/>
        <scheme val="minor"/>
      </rPr>
      <t xml:space="preserve">
</t>
    </r>
  </si>
  <si>
    <t>Vragen</t>
  </si>
  <si>
    <t>Risicohouding en beleggingsbeleid</t>
  </si>
  <si>
    <t>Op welke wijze zijn individuele risicopreferenties geaggregeerd naar een collectieve risicopreferentie per cohort waarvoor een risicohouding is vastgelegd?  </t>
  </si>
  <si>
    <t>Artikel 14v, vierde lid BUPW</t>
  </si>
  <si>
    <t>Hoe zijn de bronnen risicopreferentie-onderzoek, wetenschappelijke inzichten en deelnemerskarakteristieken gewogen om tot de vaststelling van de risicohouding te komen?</t>
  </si>
  <si>
    <t>Artikel 14t, derde lid BUPW</t>
  </si>
  <si>
    <t>Past de risicoblootstelling die volgt uit het beleggingsbeleid en eventuele toedeelregels binnen de vastgestelde risicohouding?</t>
  </si>
  <si>
    <t>Artikel 14t, eerste lid BUPW</t>
  </si>
  <si>
    <t>1.4</t>
  </si>
  <si>
    <t>Kan het fonds de ALM studie achterliggende aan het gekozen beleggingsbeleid van de nieuwe premieregeling toesturen?</t>
  </si>
  <si>
    <t xml:space="preserve">Artikel 14t zesde lid sub c juncto artikel 46 derde lid sub f. </t>
  </si>
  <si>
    <t>1.5a</t>
  </si>
  <si>
    <t>Artikel 1c, tweede lid BUPW</t>
  </si>
  <si>
    <t>1.5b</t>
  </si>
  <si>
    <t>Artikel 1c, derde lid, sub a BUPW juncto artikel 1c, vierde lid, sub a BUPW</t>
  </si>
  <si>
    <t>1.6</t>
  </si>
  <si>
    <t>Artikel 1c, vierde lid, sub c BUPW</t>
  </si>
  <si>
    <t>Q&amp;A beheerste inrichting bescherming tegen renterisico in de SPR</t>
  </si>
  <si>
    <t xml:space="preserve"> </t>
  </si>
  <si>
    <t>Kiest het fonds voor een uitkeringsfase met gelijke aanpassingen van de ingegane pensioenuitkeringen en van de opgebouwde aanspraak op nabestaandenpensioen van pensioengerechtigden?</t>
  </si>
  <si>
    <t>2.2a</t>
  </si>
  <si>
    <t xml:space="preserve">Maakt het fonds gebruik van een spreidingsmethodiek? </t>
  </si>
  <si>
    <t>Artikel 63a, achtste lid PW</t>
  </si>
  <si>
    <t>2.2b</t>
  </si>
  <si>
    <t>Zo ja, welke spreidingsmethodiek gebruikt het fonds en met welke spreidingsperiode?</t>
  </si>
  <si>
    <t>Welk projectierendement hanteert het fonds?</t>
  </si>
  <si>
    <t>Artikel 63a, derde lid PW</t>
  </si>
  <si>
    <t>Artikel 1cb, eerste lid onderdeel c BUPW</t>
  </si>
  <si>
    <t>2.5</t>
  </si>
  <si>
    <t>Wat zijn de doelstellingen van de solidariteitsreserve, i.e. welke risico's dekt de solidariteitsreserve af?</t>
  </si>
  <si>
    <t>Artikel 10d, vierde lid PW</t>
  </si>
  <si>
    <t>2.6</t>
  </si>
  <si>
    <t>Hoe wordt de solidariteitsreserve gevuld? Welke bronnen worden hiervoor aangewend en wanneer?</t>
  </si>
  <si>
    <t>Artikel 10d, tweede lid PW</t>
  </si>
  <si>
    <t>2.7</t>
  </si>
  <si>
    <t>Wat zijn de uitdeelregels van de solidariteitsreserve en, indien van toepassing, de volgordelijkheid van de spreidingsmethodiek en de inzet van solidariteitsreserve?</t>
  </si>
  <si>
    <t>Artikel 1cb, eerste lid BUPW</t>
  </si>
  <si>
    <t>Biedt het fonds een variabele, een vastgestelde uitkering of beide aan?</t>
  </si>
  <si>
    <t>Artikel 63b, eerste en derde lid PW</t>
  </si>
  <si>
    <t>Maakt het fonds gebruik van spreidingsmethodes en, zo ja, welke methode en met welke spreidingstermijn?</t>
  </si>
  <si>
    <t>Artikel 63a, vijfde of zevende lid PW</t>
  </si>
  <si>
    <t>Maakt het fonds gebruik van een vaste daling of vaste stijging van de uitkering? Zo ja, welke?</t>
  </si>
  <si>
    <t>Artikel 63a, tweede lid PW</t>
  </si>
  <si>
    <t>Artikel 10b, zesde lid PW</t>
  </si>
  <si>
    <t>Artikel 1f, eerste lid BUPW</t>
  </si>
  <si>
    <t>3.6</t>
  </si>
  <si>
    <t>Wat zijn de doelstellingen van de risicodelingsreserve, i.e. welke risico's dekt de risicodelingsreserve af?</t>
  </si>
  <si>
    <t>Artikel 10e, derde lid PW</t>
  </si>
  <si>
    <t>3.7</t>
  </si>
  <si>
    <t>Hoe wordt de risicodelingsreserve gevuld? Welke bronnen worden hiervoor aangewend en wanneer?</t>
  </si>
  <si>
    <t>Artikel 10e, tweede lid PW</t>
  </si>
  <si>
    <t>3.8</t>
  </si>
  <si>
    <t>Wat zijn de uitdeelregels van de risicodelingsreserve?</t>
  </si>
  <si>
    <t>Toedeelregels solidaire premieregeling</t>
  </si>
  <si>
    <t xml:space="preserve">Toedeelregels </t>
  </si>
  <si>
    <t>Beschermingsrendement</t>
  </si>
  <si>
    <t>Overrendement</t>
  </si>
  <si>
    <t>Blootstelling aan vastrentente waarde (na toepassing mapping)</t>
  </si>
  <si>
    <t>Blootstelling aan zakelijke waarde risico (na toepassing mapping)</t>
  </si>
  <si>
    <t>≤20</t>
  </si>
  <si>
    <t>≥90</t>
  </si>
  <si>
    <t>Solidariteitsreserve</t>
  </si>
  <si>
    <t>SAA flexibele premieregeling</t>
  </si>
  <si>
    <t>Vul hiernaast in voor welk beleggingsprofiel deze tabel wordt ingevuld:</t>
  </si>
  <si>
    <t>Ook van toepassing op niet invarend fonds. Zie artikel 13A besluit Ftk</t>
  </si>
  <si>
    <t>Leeftijd</t>
  </si>
  <si>
    <t>Beleggingscategorie</t>
  </si>
  <si>
    <t>Vastgoed</t>
  </si>
  <si>
    <t>Aandelen</t>
  </si>
  <si>
    <t>Private Equity</t>
  </si>
  <si>
    <t>Infrastructuur</t>
  </si>
  <si>
    <t>Staatsobligaties, niet inflation-linked</t>
  </si>
  <si>
    <t>Inflation linked bonds</t>
  </si>
  <si>
    <t>Hypothecaire leningen</t>
  </si>
  <si>
    <t>Credits</t>
  </si>
  <si>
    <t>Hedge Funds</t>
  </si>
  <si>
    <t>Commodities</t>
  </si>
  <si>
    <t>Overige beleggingen</t>
  </si>
  <si>
    <t>Rente-afdekking</t>
  </si>
  <si>
    <t xml:space="preserve">Normweging (%) </t>
  </si>
  <si>
    <t>Normweging (%) Ondergrens</t>
  </si>
  <si>
    <t>Normweging (%) Bovengrens</t>
  </si>
  <si>
    <t>&gt;=90</t>
  </si>
  <si>
    <t>Risicodelings-reserve</t>
  </si>
  <si>
    <t>Huidig contract</t>
  </si>
  <si>
    <t>Feitelijke blootstelling (%)</t>
  </si>
  <si>
    <t>Vragen over transitie-effecten</t>
  </si>
  <si>
    <t>De vragen in dit tabblad zijn gebaseerd op artikel 150e Pw en artikel 46, tweede lid BUPW. Deze grondslag dient in samenhang gelezen te worden met de wettelijke bepalingen waarnaar verwezen wordt bij de betreffende vraag.</t>
  </si>
  <si>
    <t>Transitie-effecten - invaren versus niet invaren</t>
  </si>
  <si>
    <t xml:space="preserve">Heeft het fonds met berekeningen onderbouwt waarom niet ingevaren wordt? </t>
  </si>
  <si>
    <t xml:space="preserve">Artikel 46, tweede lid BUPW </t>
  </si>
  <si>
    <t>Welke maatstaven heeft het fonds gebruikt om de effecten van niet invaren t.o.v. invaren te beoordelen?</t>
  </si>
  <si>
    <t>1.3a</t>
  </si>
  <si>
    <t xml:space="preserve">Ten aanzien van de berekeningen in behoeve van tabel 2 op tabblad 6. Basisscenario netto profijt: doet het fonds de aanname bij het invaarscenario dat er compensatie voor de afschaffing van de doorsneesystematiek wordt gegeven? </t>
  </si>
  <si>
    <t>Artikel 150n vijfde en zesde lid Pw.</t>
  </si>
  <si>
    <t>1.3b</t>
  </si>
  <si>
    <t>Indien het antwoord op vraag 1.3a 'ja' is, hoeveel compensatie wordt er gegeven en aan welke deelnemers?</t>
  </si>
  <si>
    <t>Ten aanzien van de berekeningen ten behoeve van tabel 2 op tabblad 6. Basisscenario netto profijt, wat is de omvang van de initiële vulling van de solidariteitsreserve of risicodelingsreserve (indien van toepassing) bij invaren?</t>
  </si>
  <si>
    <t>1.5</t>
  </si>
  <si>
    <t xml:space="preserve">Wijkt het fonds af van de standaardregel bij de toepassing van de standaardmethode? </t>
  </si>
  <si>
    <t>Wettelijk verplichte transitie-effecten berekeningen - niet invaren versus het ongewijzigd voortzetten van de regeling</t>
  </si>
  <si>
    <t>Welke organisatie heeft of welke organisaties hebben de berekeningen van de transitie-effecten uitgevoerd?</t>
  </si>
  <si>
    <t>Artikel 46e, eerste lid BUPW</t>
  </si>
  <si>
    <t>Hoeveel economische scenario's zijn gebruikt voor de pensioenverwachting berekeningen?</t>
  </si>
  <si>
    <t>Artikel 23b Besluit FTK</t>
  </si>
  <si>
    <t>Welke additionele maatstaven (naast netto of bruto profijt en de pensioenverwachtingsmaatstaf) gebruikt het fonds voor de transitie-effecten berekeningen van het basis scenario?</t>
  </si>
  <si>
    <t>Artikel 150e, eerste lid PW</t>
  </si>
  <si>
    <t>Welke deelnemersgroepen heeft het fonds onderscheiden bij het beoordelen van de transitie-effecten? Geef  een toelichting op de wijze waarop het fonds tot deze indeling in deelnemersgroepen is gekomen en de toedeling van deelnemers, gewezen deelnemers en pensioengerechtigden aan de relevante deelnemersgroepen.</t>
  </si>
  <si>
    <t>Artikel 46e,  negende lid BUPW</t>
  </si>
  <si>
    <t>Model aannames</t>
  </si>
  <si>
    <t>2.1a</t>
  </si>
  <si>
    <t>Heeft het fonds vereenvoudigingen toegepast bij het berekenen van de transitie-effecten en modelleren van de premieregelingen? (bijv. in relatie tot de demografie, premiebeleid, toeslagbeleid, beleggingsbeleid)</t>
  </si>
  <si>
    <t>Artikel 46c, vijfde lid BUPW</t>
  </si>
  <si>
    <t>2.1b</t>
  </si>
  <si>
    <t>Geef een onderbouwing van de aannames en vereenvoudigingen die zijn toegepast bij de berekeningen.</t>
  </si>
  <si>
    <t>2.1c</t>
  </si>
  <si>
    <t>Zijn de contract-onafhankelijke aannames en vereenvoudigingen bij de berekeningen consistent toegepast in (1) het scenario ongewijzigd voortzetten van de huidige pensioenovereenkomst, (2) het scenario niet-invaren en nieuwe opbouw in de gewijzigde pensioenovereenkomst en (3) het scenario invaren met wijziging van de pensioenovereenkomst?</t>
  </si>
  <si>
    <t>2.1d</t>
  </si>
  <si>
    <t>Is het effect van deze  vereenvoudigingen in de uitkomsten potentieel materieel voor de transitie-effecten? Geef een onderbouwing.</t>
  </si>
  <si>
    <t>2.1e</t>
  </si>
  <si>
    <t>Gaat het om een zo realistisch en actueel mogelijke doorrekening van het pensioenbeleid zoals dat pensioenbeleid - gegeven de context van de situatie - zou zijn?</t>
  </si>
  <si>
    <t>Geef een toelichting op de gehanteerde aannames voor de demografische ontwikkeling binnen het pensioenfonds over de gehele prognosehorizon.</t>
  </si>
  <si>
    <t>Artikel 46c, tweede lid, sub c BUPW</t>
  </si>
  <si>
    <t>Beschouwt het fonds deze aanname als realistisch?</t>
  </si>
  <si>
    <t>2.3a</t>
  </si>
  <si>
    <t>Welke horizon wordt doorgerekend bij de transitie-effecten berekeningen?</t>
  </si>
  <si>
    <t>Artikel 46c, tweede lid, sub b BUPW</t>
  </si>
  <si>
    <t>2.3b</t>
  </si>
  <si>
    <t>In hoeverre is dit passend bij de technische voorzieningen en de uitkeringen die daaruit voortvloeien?</t>
  </si>
  <si>
    <t>2.4a</t>
  </si>
  <si>
    <t>Sluit het fonds bij de waardering van de opgebouwde pensioenaanspraken en pensioenrechten aan bij het op 30 juni 2022 in de actuariële en bedrijfstechnische nota vastgelegde beleidskader en vastgelegde financiële toezichtkaderbeleid?</t>
  </si>
  <si>
    <t>Artikel 46c, derde lid, sub a BUPW</t>
  </si>
  <si>
    <t>2.4b</t>
  </si>
  <si>
    <t>Sluit het fonds bij de waardering van de pensioenaanspraken en pensioenrechten van het nieuwe contract aan bij de onderdelen zoals in de opdrachtbevestiging (bedoeld in artikel 28d van de BUPW) is vastgelegd?</t>
  </si>
  <si>
    <t>Artikel 46c, derde lid, sub b BUPW</t>
  </si>
  <si>
    <t>2.4c</t>
  </si>
  <si>
    <t>Wanneer het fonds bij de uitvoering van de volledige prognose horizon afwijkt van het fondsbeleid, zoals vastgelegd in de vastgelegde ABTN of in de opdrachtbevestiging, leidt dit tot een realistischere invulling op de langere termijn? Geef hiervoor een onderbouwing.</t>
  </si>
  <si>
    <t>Artikel 46c, derde lid, sub c BUPW</t>
  </si>
  <si>
    <t>2.5a</t>
  </si>
  <si>
    <t>Maakt de uitvoerder bij de berekeningen van de transitie-effecten gebruik van maatmensen?</t>
  </si>
  <si>
    <t>Artikel 46c, vierde en vijfde lid BUPW</t>
  </si>
  <si>
    <t>2.5b</t>
  </si>
  <si>
    <t>2.5c</t>
  </si>
  <si>
    <t>Wordt er in de modellering van de transitie-effecten per leeftijdscohort rekening gehouden met realistische uitstroomkansen van het betreffende leeftijdscohort?</t>
  </si>
  <si>
    <t>Laat het fonds de effecten zien voor enkel de huidige populatie? (waarbij de toekomstige populatie wel wordt meegenomen bij de doorrekening van de scenario's)</t>
  </si>
  <si>
    <t>Artikel 46c, derde lid BUPW</t>
  </si>
  <si>
    <t>2.7a</t>
  </si>
  <si>
    <t xml:space="preserve">Worden inhaalindexaties bij het berekenen van de uitkomsten van het nFTK scenario gesloten gemodelleerd? </t>
  </si>
  <si>
    <t>2.7b</t>
  </si>
  <si>
    <t>2.8</t>
  </si>
  <si>
    <t>Worden de opbouwkortingen realistisch gemodelleerd en sluit dit aan bij het fondsbeleid wat betreft het berekenen van de uitkomsten van het nFTK scenario?</t>
  </si>
  <si>
    <t>Beheersing juistheid berekeningen</t>
  </si>
  <si>
    <t>Heeft het fonds een procesbeschrijving van de uit te voeren plausibiliteit-controles van de resultaten van de transitie-effecten berekeningen en worden de uitgevoerde controles en de eventueel daaruit voortkomende opvolging vastgelegd?</t>
  </si>
  <si>
    <t>Hoe heeft het fonds de plausibiliteit van de resultaten van de transitie-effecten berekeningen getoetst?</t>
  </si>
  <si>
    <t>Welke belangrijkste (gevoeligheids)analyses zijn er door het fonds uitgevoerd om de plausibiliteit van de resultaten van de transitie-effecten berekeningen te toetsen?</t>
  </si>
  <si>
    <t>Hoe hebben de sleutelfunctiehouder actuariaat en de sleutelfunctiehouder risicobeheer zich zekerheid verschaft dat de plausibiliteit van de resultaten van de transitie-effecten berekeningen in voldoende mate door het fonds is getoetst?</t>
  </si>
  <si>
    <t>Artikel 143a, tweede lid PW</t>
  </si>
  <si>
    <t>Welke eigen analyses hebben de sleutelfunctiehouder actuariaat en de sleutelfunctiehouder risicobeheer eventueel nog uitgevoerd in het kader van de toetsing van de plausibiliteit van de resultaten van de transitie-effecten berekeningen?</t>
  </si>
  <si>
    <t>Welke aanbevelingen hebben de sleutelfunctiehouders actuariaat en risicobeheer gegeven in het kader van de toetsing van de plausibiliteit van de resultaten van de transitie-effecten berekeningen en welke opvolging is daar door het fonds aan gegeven?</t>
  </si>
  <si>
    <t>Transitie-effecten: netto profijt berekeningen voor het basis-scenario</t>
  </si>
  <si>
    <r>
      <rPr>
        <sz val="11"/>
        <rFont val="Calibri"/>
        <family val="2"/>
        <scheme val="minor"/>
      </rPr>
      <t>T</t>
    </r>
    <r>
      <rPr>
        <b/>
        <sz val="11"/>
        <rFont val="Calibri"/>
        <family val="2"/>
        <scheme val="minor"/>
      </rPr>
      <t>ransitie-effecten berekeningen - In deze tabel worden 2 scenario's met elkaar vergeleken:
1. het ongewijzigd voortzetten van de huidige</t>
    </r>
    <r>
      <rPr>
        <b/>
        <strike/>
        <sz val="11"/>
        <rFont val="Calibri"/>
        <family val="2"/>
        <scheme val="minor"/>
      </rPr>
      <t xml:space="preserve"> </t>
    </r>
    <r>
      <rPr>
        <b/>
        <sz val="11"/>
        <rFont val="Calibri"/>
        <family val="2"/>
        <scheme val="minor"/>
      </rPr>
      <t>pensioenovereenkomst, met:
2. het scenario niet-invaren (waarbij de nieuwe opbouw zal plaatsvinden in de gewijzigde pensioenovereenkomst)</t>
    </r>
  </si>
  <si>
    <t>Ongewijzigd voortzetten van de pensioenovereenkomst</t>
  </si>
  <si>
    <t>Netto profijt ongewijzigd voortzetten van de pensioenovereenkomst (in EUR)</t>
  </si>
  <si>
    <t>wijziging pensioenovereenkomst</t>
  </si>
  <si>
    <t>Netto profijt niet invaren (EUR)</t>
  </si>
  <si>
    <r>
      <t>N</t>
    </r>
    <r>
      <rPr>
        <b/>
        <sz val="11"/>
        <rFont val="Calibri"/>
        <family val="2"/>
        <scheme val="minor"/>
      </rPr>
      <t>etto profijt effect niet-invaren</t>
    </r>
    <r>
      <rPr>
        <b/>
        <strike/>
        <sz val="11"/>
        <color theme="1"/>
        <rFont val="Calibri"/>
        <family val="2"/>
        <scheme val="minor"/>
      </rPr>
      <t xml:space="preserve"> </t>
    </r>
    <r>
      <rPr>
        <b/>
        <sz val="11"/>
        <color theme="1"/>
        <rFont val="Calibri"/>
        <family val="2"/>
        <scheme val="minor"/>
      </rPr>
      <t>t.o.v. ongewijzigd voortzetten van de pensioenovereenkomst  (in %)</t>
    </r>
  </si>
  <si>
    <t>geboortejaar</t>
  </si>
  <si>
    <t>actieve deelnemer</t>
  </si>
  <si>
    <t>gewezen deelnemer</t>
  </si>
  <si>
    <t>pensioengerechtigde</t>
  </si>
  <si>
    <r>
      <rPr>
        <sz val="11"/>
        <color theme="1"/>
        <rFont val="Calibri"/>
        <family val="2"/>
      </rPr>
      <t>≤</t>
    </r>
    <r>
      <rPr>
        <sz val="11"/>
        <color theme="1"/>
        <rFont val="Calibri"/>
        <family val="2"/>
        <scheme val="minor"/>
      </rPr>
      <t>1923</t>
    </r>
  </si>
  <si>
    <t>Invaarscenario</t>
  </si>
  <si>
    <t>Netto profijt invaren (in EUR)</t>
  </si>
  <si>
    <t>Netto profijt effect niet-invaren t.o.v. invaren(in %)</t>
  </si>
  <si>
    <r>
      <t>Toelichting: in deze tabellen kunt u de uitkomsten van de netto p</t>
    </r>
    <r>
      <rPr>
        <sz val="11"/>
        <rFont val="Calibri"/>
        <family val="2"/>
        <scheme val="minor"/>
      </rPr>
      <t>rofijt berekeningen van wel versus niet invaren weergeven. In beide situaties wijzigt de pensioenovereenkomst. Het verschil is dat de opgebouwde pensioenaanspraken en pensioenrechten worden ingevaren naar de gewijzigde pensioenovereenkomst, of achterblijven in de huidige pensioenovereenkomst.</t>
    </r>
  </si>
  <si>
    <r>
      <t>Deze berekeningen zijn niet wet</t>
    </r>
    <r>
      <rPr>
        <sz val="11"/>
        <rFont val="Calibri"/>
        <family val="2"/>
        <scheme val="minor"/>
      </rPr>
      <t xml:space="preserve">telijk verplicht maar ziet DNB als good practice om de het onevenredig of onevenwichtig nadeel aan te tonen. Indien het fonds op een alternatieve  wijze kwantitatief wenst aan te tonen dat invaren onevenredig ongunstig is of leidt tot onevenwichtig nadeel, dan kan het fonds deze onderbouwing aanleveren bij DNB. </t>
    </r>
  </si>
  <si>
    <t>Transitie-effecten: bruto profijt berekeningen voor het basis scenario</t>
  </si>
  <si>
    <t>De vragen in dit sjabloon zijn gebaseerd op artikel 46b, eerste lid, sub a t/m e BUPW. Deze grondslag dient in samenhang gelezen te worden met de wettelijke bepalingen waarnaar verwezen wordt bij de betreffende vraag.</t>
  </si>
  <si>
    <t>Transitie-effecten berekeningen - In deze tabel worden 2 scenario's met elkaar vergeleken:
1. het ongewijzigd voortzetten van de huidige pensioenovereenkomst, met:
2. het scenario niet-invaren (waarbij de nieuwe opbouw zal plaatsvinden in de gewijzigde pensioenovereenkomst)</t>
  </si>
  <si>
    <t>Contante waarde toekomstige premie inleg (in EUR)</t>
  </si>
  <si>
    <t xml:space="preserve">Wijziging pensioenovereenkomst </t>
  </si>
  <si>
    <t>Bruto profijt effect (%)</t>
  </si>
  <si>
    <t>≤1923</t>
  </si>
  <si>
    <t>Pensioenverwachting berekeningen voor het basisscenario</t>
  </si>
  <si>
    <t>De vragen in dit tabblad zijn gebaseerd op artikel 150e Pw en  artikel 46, tweede lid BUPW.</t>
  </si>
  <si>
    <t xml:space="preserve">Rapporteer hier de pensioenverwachting bij ongewijzigd voortzetten van de pensioenovereenkomst in vergelijking met de pensioenverwachting bij wijziging van de pensioenovereenkomst. 
Maak deze vergelijking op basis van een pessimistisch scenario, verwacht scenario en een optimistisch scenario. Artikel 46e, vijfde lid BUPW schrijft voor dat het pensioenbedrag voor een verwacht scenario, een optimistisch scenario en een pessimistisch scenario respectievelijk worden bepaald door het 50e, 95e en 5e percentiel. </t>
  </si>
  <si>
    <t>Pensioenbedrag ongewijzigd voortzetten (in EUR)</t>
  </si>
  <si>
    <t>Pensioenbedrag bij niet-invaren (in EUR)</t>
  </si>
  <si>
    <t>Pensioenbedrag na wijziging (in EUR)</t>
  </si>
  <si>
    <t>Relatieve verandering pensioenbedrag (in %)</t>
  </si>
  <si>
    <t xml:space="preserve">nu dan de delta uitrekenen!! In procenten. </t>
  </si>
  <si>
    <t>Verwacht scenario</t>
  </si>
  <si>
    <t>Optimistisch scenario</t>
  </si>
  <si>
    <t>Pessimistisch scenario</t>
  </si>
  <si>
    <t>Deze berekeningen zijn niet wettelijk verplicht maar ziet DNB als good practice.</t>
  </si>
  <si>
    <t>Pensioenbedrag bij invaren (in EUR)</t>
  </si>
  <si>
    <t>Pensioenbedragbij invaren (in EUR)</t>
  </si>
  <si>
    <t>Relatieve verandering pensioenbedrag invaren t.o.v. niet-invaren invaren (in %)</t>
  </si>
  <si>
    <t>Relatieve verandering pensioenbedrag invaren t.o.v. niet-invaren (in %)</t>
  </si>
  <si>
    <t>Relatieve verandering pensioenbedrag t.o.v. niet-invaren (in %)</t>
  </si>
  <si>
    <t>De vragen in dit tabblad zijn gebaseerd op artikel 46 BUPW. Deze grondslag dient in samenhang gelezen te worden met de wettelijke bepalingen waarnaar verwezen wordt bij de betreffende vraag. Verwijzing naar de NvT is opgenomen om de uitleg van de wetgever van de betreffende achterliggende norm weer te geven.</t>
  </si>
  <si>
    <r>
      <rPr>
        <i/>
        <sz val="11"/>
        <color theme="1"/>
        <rFont val="Calibri"/>
        <family val="2"/>
        <scheme val="minor"/>
      </rPr>
      <t xml:space="preserve">Complete besluitvorming: in principe geen besluitvorming meer nodig </t>
    </r>
    <r>
      <rPr>
        <sz val="11"/>
        <color theme="1"/>
        <rFont val="Calibri"/>
        <family val="2"/>
        <scheme val="minor"/>
      </rPr>
      <t xml:space="preserve">
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BUPW NvT p. 62  
De werkgever neemt in het transitieplan de doelstellingen van de transitie, kwantitatieve maatstaven en voorrangsregels op. Het pensioenfonds draagt zorg voor de formele opdrachtaanvaarding en toetst daarbij aan de doelstellingen en uitgangspunten die het fonds heeft vastgelegd. Het fonds neemt in het implementatieplan op in hoeverre verschillende, positieve en negatieve, financiële en economische scenario’s zijn verkend en in welke situaties de afgesproken doelstellingen, voorrangsregels en maatstaven zonder meer gelden en geen nadere besluitvorming nodig is.</t>
    </r>
  </si>
  <si>
    <t>Wettelijk kader:</t>
  </si>
  <si>
    <t>Artikel 102a PW: opdrachtaanvaarding, doelstellingen en uitgangspunten.</t>
  </si>
  <si>
    <r>
      <rPr>
        <sz val="11"/>
        <color rgb="FF000000"/>
        <rFont val="Calibri"/>
        <family val="2"/>
      </rPr>
      <t>Artikel 46, eerste lid, sub c BUPW inzake implementatieplan: "</t>
    </r>
    <r>
      <rPr>
        <i/>
        <sz val="11"/>
        <color rgb="FF000000"/>
        <rFont val="Calibri"/>
        <family val="2"/>
      </rPr>
      <t>de onderwerpen, bedoeld in artikel 44, onderdelen d en e</t>
    </r>
    <r>
      <rPr>
        <sz val="11"/>
        <color rgb="FF000000"/>
        <rFont val="Calibri"/>
        <family val="2"/>
      </rPr>
      <t>":</t>
    </r>
  </si>
  <si>
    <r>
      <rPr>
        <i/>
        <sz val="11"/>
        <color theme="1"/>
        <rFont val="Calibri"/>
        <family val="2"/>
        <scheme val="minor"/>
      </rPr>
      <t xml:space="preserve">"d. (…) in hoeverre verschillende, positieve en negatieve, </t>
    </r>
    <r>
      <rPr>
        <b/>
        <i/>
        <sz val="11"/>
        <color theme="1"/>
        <rFont val="Calibri"/>
        <family val="2"/>
        <scheme val="minor"/>
      </rPr>
      <t>financiële en economische scenario’s</t>
    </r>
    <r>
      <rPr>
        <i/>
        <sz val="11"/>
        <color theme="1"/>
        <rFont val="Calibri"/>
        <family val="2"/>
        <scheme val="minor"/>
      </rPr>
      <t xml:space="preserve"> zijn verkend en in welke situaties de afgesproken </t>
    </r>
    <r>
      <rPr>
        <b/>
        <i/>
        <sz val="11"/>
        <color theme="1"/>
        <rFont val="Calibri"/>
        <family val="2"/>
        <scheme val="minor"/>
      </rPr>
      <t>doelstellingen, voorrangsregels en maatstaven</t>
    </r>
    <r>
      <rPr>
        <i/>
        <sz val="11"/>
        <color theme="1"/>
        <rFont val="Calibri"/>
        <family val="2"/>
        <scheme val="minor"/>
      </rPr>
      <t xml:space="preserve"> zonder meer gelden en geen nadere besluitvorming nodig is; en</t>
    </r>
    <r>
      <rPr>
        <sz val="11"/>
        <color theme="1"/>
        <rFont val="Calibri"/>
        <family val="2"/>
        <scheme val="minor"/>
      </rPr>
      <t>"</t>
    </r>
  </si>
  <si>
    <r>
      <t>"</t>
    </r>
    <r>
      <rPr>
        <i/>
        <sz val="11"/>
        <color theme="1"/>
        <rFont val="Calibri"/>
        <family val="2"/>
        <scheme val="minor"/>
      </rPr>
      <t>e</t>
    </r>
    <r>
      <rPr>
        <sz val="11"/>
        <color theme="1"/>
        <rFont val="Calibri"/>
        <family val="2"/>
        <scheme val="minor"/>
      </rPr>
      <t xml:space="preserve">. (...) </t>
    </r>
    <r>
      <rPr>
        <i/>
        <sz val="11"/>
        <color theme="1"/>
        <rFont val="Calibri"/>
        <family val="2"/>
        <scheme val="minor"/>
      </rPr>
      <t>het niveau van de dekkingsgraad vanaf wanneer de financiële positie van een fonds dusdanig is dat de gemaakte afspraken uit het transitieplan niet meer toereikend zijn, een onderbouwing van de berekening van deze dekkingsgraad, de alternatieve afspraken die van toepassing zijn indien het fonds een dergelijke dekkingsgraad heeft en, indien van toepassing, de procedure die voor deze situatie is afgesproken."</t>
    </r>
  </si>
  <si>
    <r>
      <rPr>
        <sz val="11"/>
        <color rgb="FF000000"/>
        <rFont val="Calibri"/>
        <family val="2"/>
      </rPr>
      <t xml:space="preserve">Zie ook NvT van het BUPW: </t>
    </r>
    <r>
      <rPr>
        <i/>
        <sz val="11"/>
        <color rgb="FF000000"/>
        <rFont val="Calibri"/>
        <family val="2"/>
      </rPr>
      <t>“Het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Met de gestelde doelstellingen, maatstaven, bandbreedtes en voorrangsregels kunnen pensioenfondsen in principe de transitie uitvoeren zonder dat nadere besluitvorming van sociale partners is vereist</t>
    </r>
    <r>
      <rPr>
        <sz val="11"/>
        <color rgb="FF000000"/>
        <rFont val="Calibri"/>
        <family val="2"/>
      </rPr>
      <t>".</t>
    </r>
  </si>
  <si>
    <t>Antwoord, toelichting en verwijzingen</t>
  </si>
  <si>
    <t>Geef in deze kolom een antwoord en indien nodig een toelichting ter verduidelijking. Ook kunt u hier een verwijzing opnemen naar een toegevoegd document of relevante passages in het implementatieplan.</t>
  </si>
  <si>
    <t>1.</t>
  </si>
  <si>
    <t>Doelstellingen transitie</t>
  </si>
  <si>
    <t xml:space="preserve">Welke doelstellingen heeft het fonds vastgelegd in de context van de besluitvorming over een evenwichtige transitie?  </t>
  </si>
  <si>
    <t>Artikel 102a, eerste lid PW</t>
  </si>
  <si>
    <t>Artikel 46, eerste lid, sub c BUPW</t>
  </si>
  <si>
    <t>Artikel 44, eerste lid, sub d en sub e BUPW</t>
  </si>
  <si>
    <t>Per doelstelling die het fonds heeft vastgesteld: welke kwantitatieve maatstaf danwel maatstaven hanteert het fonds om de doelstelling inzichtelijk te maken? Geef daarbij aan of het fonds additionele kwantitatieve maatstaven heeft gebruikt, naast netto profijt/bruto profijt en de pensioenverwachtingsmaatstaf.</t>
  </si>
  <si>
    <t>Per maatstaf: Welke bandbreedte heeft het fonds gehanteerd en wat is de onderbouwing van deze bandbreedte?</t>
  </si>
  <si>
    <t xml:space="preserve">Welke voorrangsregels gelden - mede op basis van de vastgestelde bandbreedtes per maatstaf - voor de doelstellingen bij de uitvoering van de opdracht?
</t>
  </si>
  <si>
    <t>3.</t>
  </si>
  <si>
    <t>Financiële en economische scenario’s tot aan het moment van feitelijk invaren</t>
  </si>
  <si>
    <t>Welke scenario's in termen van de dekkingsgraad op het moment van transitie heeft het fonds verkend?</t>
  </si>
  <si>
    <t>Geef de bandbreedte aan</t>
  </si>
  <si>
    <t>Welke rentestanden op moment van de transitie heeft het fonds verkend?</t>
  </si>
  <si>
    <t xml:space="preserve">Heeft het fonds nog scenario's voor overige variabelen op het transitiemomentt verkend? </t>
  </si>
  <si>
    <t>Geef de variabele en de onderzochte bandbreedte aan</t>
  </si>
  <si>
    <t xml:space="preserve">Onderbouw dat deze verkende scenario's de redelijkerwijs voorzienbare situaties die kunnen ontstaan afdoende dekken. </t>
  </si>
  <si>
    <t>I.e. kan het besluitvormingsproces volgens het pensioenfonds hiermee voldoende robuust zijn voor wijzigende omstandigheden tot aan het daadwerkelijke moment van overgang?</t>
  </si>
  <si>
    <t>Hoe zal het pensioenfonds tussen de indiening van het implementatieplan en het transitiemoment monitoren of het pensioenfonds nog binnen de kaders van complete besluitvorming kan handelen?</t>
  </si>
  <si>
    <t>Artikel 46, eerste lid, sub b en sub c BUPW</t>
  </si>
  <si>
    <t>Licht toe waarom de opgenomen doelstellingen, maatstaven en voorrangregels in termen van bandbreedtes zodanig zijn, dat redelijkerwijs voorzienbaar geen nadere besluitvorming door sociale partners en pensioenfonds nodig is om bij gewijzigde financiële en economische omstandigheden te blijven kunnen vaststellen dat de transitie - inclusief niet-invaren - evenwichtig is. Licht ook toe welke inhoudelijke afspraken en indien van toepassing ook procedurele afspraken zijn gemaakt tussen sociale partners en pensioenfonds voor uitzonderlijke situaties waarin de besluitvorming niet heeft voorzien.</t>
  </si>
  <si>
    <t>Is er een dekkingsgraad bepaald vanaf waar de evenwichtigheid van het niet-invaren opnieuw bezien moet worden? Indien: ja, geef een toelichting op de onderbouwing van de hoogte van dit dekkingsgraadniveau. Indien: nee, geef een toelichting waarom ongeacht de hoogte van de dekkingsgraad de evenwichtigheid van niet-invaren geborgd is.</t>
  </si>
  <si>
    <t>De vragen in dit tabblad zijn gebaseerd op artikel 46 BUPW en artikel 105 PW.</t>
  </si>
  <si>
    <t>Artikel 105 PW, tweede lid: “De personen die het beleid van een pensioenfonds bepalen of mede bepalen richten zich bij de vervulling van hun taak naar de belangen van de bij het pensioenfonds betrokken deelnemers, gewezen deelnemers, andere aanspraakgerechtigden, de pensioengerechtigden en de werkgever en zorgen ervoor dat dezen zich door hen op evenwichtige wijze vertegenwoordigd kunnen voelen."</t>
  </si>
  <si>
    <t xml:space="preserve">De onderstaande vragen betreffen de afweging door het fonds van de verschillende aspecten van de transitie, die onder meer zijn uitgevraagd in de voorgaande tabbladen en de onderbouwing door het fonds waarom die belangenafweging evenwichtig is.  </t>
  </si>
  <si>
    <t>Kwantitatieve effecten en evenwichtigheidsbeoordeling</t>
  </si>
  <si>
    <t>Artikel 105, tweede lid PW</t>
  </si>
  <si>
    <t>Artikel 150l, vierde lid, sub b PW</t>
  </si>
  <si>
    <r>
      <rPr>
        <u/>
        <sz val="11"/>
        <rFont val="Calibri"/>
        <family val="2"/>
        <scheme val="minor"/>
      </rPr>
      <t xml:space="preserve">Doelstellingen, maatstaven, bandbreedtes en voorrangsregels
</t>
    </r>
    <r>
      <rPr>
        <sz val="11"/>
        <rFont val="Calibri"/>
        <family val="2"/>
        <scheme val="minor"/>
      </rPr>
      <t>Motiveer hoe de verschillende doelstellingen, maatstaven, bandbreedtes en voorrangsregels (cf. tabblad '6. Complete besluitvorming') zijn beoordeeld in de evenwichtigheidsbeoordeling.</t>
    </r>
  </si>
  <si>
    <r>
      <rPr>
        <u/>
        <sz val="11"/>
        <rFont val="Calibri"/>
        <family val="2"/>
        <scheme val="minor"/>
      </rPr>
      <t xml:space="preserve">Deelnemersgroepen
</t>
    </r>
    <r>
      <rPr>
        <sz val="11"/>
        <rFont val="Calibri"/>
        <family val="2"/>
        <scheme val="minor"/>
      </rPr>
      <t>Motiveer hoe de effecten voor de verschillende deelnemersgroepen zijn beoordeeld in de evenwichtigheidsbeoordeling. Ga daarbij minimaal in op de beoordeling voor deelnemersgroepen met de meest positieve en meest negatieve effecten.</t>
    </r>
  </si>
  <si>
    <r>
      <rPr>
        <u/>
        <sz val="11"/>
        <rFont val="Calibri"/>
        <family val="2"/>
        <scheme val="minor"/>
      </rPr>
      <t xml:space="preserve">Complete besluitvorming
</t>
    </r>
    <r>
      <rPr>
        <sz val="11"/>
        <rFont val="Calibri"/>
        <family val="2"/>
        <scheme val="minor"/>
      </rPr>
      <t xml:space="preserve">Motiveer hoe de effecten in verschillende financiële en economische scenario’s zijn beoordeeld in de evenwichtigheidsbeoordeling. </t>
    </r>
  </si>
  <si>
    <t>Als geheel evenwichtige transitie</t>
  </si>
  <si>
    <t>Motiveer hoe de effecten van het wijzigen van de pensioenregeling zijn meegenomen in de evenwichtigheidsbeoordeling. Ga daarbij specifiek in hoe de effecten van het afschaffen van de doorsneesystematiek zijn meegenomen in de evenwichtigheidsbeoordeling, inclusief eventueel daarbij afgesproken compensatie.</t>
  </si>
  <si>
    <t>Heeft het fonds naast bovengenoemde effecten kwalitatieve overwegingen meegenomen in de evenwichtigheidsbeoordeling? Zo ja, benoemd deze.</t>
  </si>
  <si>
    <t>Motiveer hoe alle overwegingen uit de bovengenoemde verschillende onderdelen in samenhang zijn beoordeeld en tot de conclusie hebben geleid dat invaren onevenredig ongustig is danwel dat er sprake is van een onevenwichtig nadeel.</t>
  </si>
  <si>
    <t>Artikel 150l, eerste en vierde lid, Pensioenwet</t>
  </si>
  <si>
    <t>Artikel 46 BUPW, tweede 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</si>
</sst>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 mmmm\ yyyy;@"/>
  </numFmts>
  <fonts count="3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Arial"/>
      <family val="2"/>
    </font>
    <font>
      <b/>
      <i/>
      <sz val="11"/>
      <color theme="1"/>
      <name val="Calibri"/>
      <family val="2"/>
      <scheme val="minor"/>
    </font>
    <font>
      <sz val="11"/>
      <color rgb="FF000000"/>
      <name val="Calibri"/>
      <family val="2"/>
      <scheme val="minor"/>
    </font>
    <font>
      <i/>
      <sz val="11"/>
      <color theme="1"/>
      <name val="Calibri"/>
      <family val="2"/>
      <scheme val="minor"/>
    </font>
    <font>
      <sz val="11"/>
      <color rgb="FF000000"/>
      <name val="Calibri"/>
      <family val="2"/>
    </font>
    <font>
      <b/>
      <sz val="11"/>
      <color rgb="FF000000"/>
      <name val="Calibri"/>
      <family val="2"/>
    </font>
    <font>
      <sz val="11"/>
      <name val="Calibri"/>
      <family val="2"/>
    </font>
    <font>
      <sz val="11"/>
      <color theme="1"/>
      <name val="Calibri"/>
      <family val="2"/>
    </font>
    <font>
      <b/>
      <sz val="11"/>
      <name val="Calibri"/>
      <family val="2"/>
      <scheme val="minor"/>
    </font>
    <font>
      <u/>
      <sz val="11"/>
      <name val="Calibri"/>
      <family val="2"/>
      <scheme val="minor"/>
    </font>
    <font>
      <b/>
      <u/>
      <sz val="11"/>
      <color theme="1"/>
      <name val="Calibri"/>
      <family val="2"/>
      <scheme val="minor"/>
    </font>
    <font>
      <u/>
      <sz val="11"/>
      <color theme="10"/>
      <name val="Calibri"/>
      <family val="2"/>
      <scheme val="minor"/>
    </font>
    <font>
      <u/>
      <sz val="11"/>
      <color theme="8"/>
      <name val="Calibri"/>
      <family val="2"/>
      <scheme val="minor"/>
    </font>
    <font>
      <sz val="11"/>
      <color theme="0"/>
      <name val="Calibri"/>
      <family val="2"/>
      <scheme val="minor"/>
    </font>
    <font>
      <i/>
      <sz val="11"/>
      <color rgb="FFFF0000"/>
      <name val="Calibri"/>
      <family val="2"/>
      <scheme val="minor"/>
    </font>
    <font>
      <i/>
      <sz val="11"/>
      <color rgb="FF000000"/>
      <name val="Calibri"/>
      <family val="2"/>
    </font>
    <font>
      <sz val="11"/>
      <color theme="10"/>
      <name val="Calibri"/>
      <family val="2"/>
      <scheme val="minor"/>
    </font>
    <font>
      <b/>
      <strike/>
      <sz val="11"/>
      <color theme="1"/>
      <name val="Calibri"/>
      <family val="2"/>
      <scheme val="minor"/>
    </font>
    <font>
      <strike/>
      <sz val="11"/>
      <color theme="1"/>
      <name val="Calibri"/>
      <family val="2"/>
      <scheme val="minor"/>
    </font>
    <font>
      <b/>
      <sz val="11"/>
      <color rgb="FF000000"/>
      <name val="Calibri"/>
      <family val="2"/>
      <scheme val="minor"/>
    </font>
    <font>
      <sz val="10"/>
      <color rgb="FF000000"/>
      <name val="Arial Unicode MS"/>
    </font>
    <font>
      <sz val="10"/>
      <color rgb="FF000000"/>
      <name val="Calibri"/>
      <family val="2"/>
      <scheme val="minor"/>
    </font>
    <font>
      <b/>
      <strike/>
      <sz val="11"/>
      <name val="Calibri"/>
      <family val="2"/>
      <scheme val="minor"/>
    </font>
    <font>
      <b/>
      <sz val="11"/>
      <color theme="0"/>
      <name val="Calibri"/>
      <family val="2"/>
      <scheme val="minor"/>
    </font>
    <font>
      <b/>
      <sz val="11"/>
      <name val="Calibri"/>
      <family val="2"/>
    </font>
  </fonts>
  <fills count="3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FFFF"/>
        <bgColor indexed="64"/>
      </patternFill>
    </fill>
    <fill>
      <patternFill patternType="solid">
        <fgColor rgb="FFFFF2CC"/>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24994659260841701"/>
        <bgColor indexed="64"/>
      </patternFill>
    </fill>
    <fill>
      <patternFill patternType="solid">
        <fgColor rgb="FF6E9FD7"/>
        <bgColor indexed="64"/>
      </patternFill>
    </fill>
    <fill>
      <patternFill patternType="solid">
        <fgColor rgb="FFFCE0AE"/>
        <bgColor indexed="64"/>
      </patternFill>
    </fill>
    <fill>
      <patternFill patternType="solid">
        <fgColor rgb="FFFFC2AD"/>
        <bgColor indexed="64"/>
      </patternFill>
    </fill>
    <fill>
      <patternFill patternType="solid">
        <fgColor rgb="FFFFA5AE"/>
        <bgColor indexed="64"/>
      </patternFill>
    </fill>
    <fill>
      <patternFill patternType="solid">
        <fgColor theme="4" tint="0.39994506668294322"/>
        <bgColor indexed="64"/>
      </patternFill>
    </fill>
    <fill>
      <patternFill patternType="solid">
        <fgColor theme="9" tint="0.39997558519241921"/>
        <bgColor indexed="64"/>
      </patternFill>
    </fill>
    <fill>
      <patternFill patternType="solid">
        <fgColor rgb="FFCCFFCC"/>
        <bgColor indexed="64"/>
      </patternFill>
    </fill>
    <fill>
      <patternFill patternType="solid">
        <fgColor rgb="FFC1F5BF"/>
        <bgColor indexed="64"/>
      </patternFill>
    </fill>
    <fill>
      <patternFill patternType="solid">
        <fgColor rgb="FFAEAAAA"/>
        <bgColor rgb="FF000000"/>
      </patternFill>
    </fill>
    <fill>
      <patternFill patternType="solid">
        <fgColor rgb="FFFFFFFF"/>
        <bgColor rgb="FF000000"/>
      </patternFill>
    </fill>
    <fill>
      <patternFill patternType="solid">
        <fgColor rgb="FFC1F5BF"/>
        <bgColor rgb="FF000000"/>
      </patternFill>
    </fill>
    <fill>
      <patternFill patternType="solid">
        <fgColor rgb="FFCCFFCC"/>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theme="4" tint="0.39994506668294322"/>
      </left>
      <right/>
      <top style="thin">
        <color indexed="64"/>
      </top>
      <bottom style="thin">
        <color theme="4" tint="0.39994506668294322"/>
      </bottom>
      <diagonal/>
    </border>
    <border>
      <left/>
      <right/>
      <top style="thin">
        <color indexed="64"/>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bottom style="thin">
        <color theme="4" tint="0.39994506668294322"/>
      </bottom>
      <diagonal/>
    </border>
    <border>
      <left/>
      <right/>
      <top style="thin">
        <color theme="4" tint="0.39994506668294322"/>
      </top>
      <bottom style="thin">
        <color theme="4" tint="0.39994506668294322"/>
      </bottom>
      <diagonal/>
    </border>
    <border>
      <left/>
      <right/>
      <top style="thin">
        <color theme="4" tint="0.39994506668294322"/>
      </top>
      <bottom style="thin">
        <color theme="4" tint="0.39991454817346722"/>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top style="thin">
        <color theme="4" tint="0.39994506668294322"/>
      </top>
      <bottom style="thin">
        <color indexed="64"/>
      </bottom>
      <diagonal/>
    </border>
    <border>
      <left style="thin">
        <color rgb="FF000000"/>
      </left>
      <right/>
      <top style="thin">
        <color rgb="FF000000"/>
      </top>
      <bottom style="thin">
        <color rgb="FF000000"/>
      </bottom>
      <diagonal/>
    </border>
    <border>
      <left/>
      <right/>
      <top/>
      <bottom style="thin">
        <color theme="4" tint="0.39997558519241921"/>
      </bottom>
      <diagonal/>
    </border>
    <border>
      <left/>
      <right/>
      <top style="thin">
        <color theme="4" tint="0.39997558519241921"/>
      </top>
      <bottom/>
      <diagonal/>
    </border>
    <border>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bottom>
      <diagonal/>
    </border>
    <border>
      <left/>
      <right/>
      <top style="thin">
        <color theme="4"/>
      </top>
      <bottom style="thin">
        <color theme="4"/>
      </bottom>
      <diagonal/>
    </border>
    <border>
      <left/>
      <right/>
      <top style="thin">
        <color theme="4"/>
      </top>
      <bottom/>
      <diagonal/>
    </border>
    <border>
      <left style="thin">
        <color theme="4"/>
      </left>
      <right/>
      <top style="thin">
        <color theme="4"/>
      </top>
      <bottom style="thin">
        <color theme="4"/>
      </bottom>
      <diagonal/>
    </border>
    <border>
      <left/>
      <right/>
      <top style="thin">
        <color theme="4"/>
      </top>
      <bottom style="thin">
        <color theme="4" tint="0.39997558519241921"/>
      </bottom>
      <diagonal/>
    </border>
    <border>
      <left/>
      <right/>
      <top style="thin">
        <color theme="4"/>
      </top>
      <bottom style="thin">
        <color indexed="64"/>
      </bottom>
      <diagonal/>
    </border>
    <border>
      <left style="thin">
        <color auto="1"/>
      </left>
      <right style="thin">
        <color theme="4"/>
      </right>
      <top style="thin">
        <color auto="1"/>
      </top>
      <bottom style="thin">
        <color rgb="FF000000"/>
      </bottom>
      <diagonal/>
    </border>
    <border>
      <left style="thin">
        <color theme="4" tint="0.39994506668294322"/>
      </left>
      <right/>
      <top/>
      <bottom/>
      <diagonal/>
    </border>
    <border>
      <left style="thin">
        <color theme="4" tint="0.39994506668294322"/>
      </left>
      <right/>
      <top/>
      <bottom style="thin">
        <color indexed="64"/>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7558519241921"/>
      </bottom>
      <diagonal/>
    </border>
    <border>
      <left style="thin">
        <color rgb="FF8ECACE"/>
      </left>
      <right style="thin">
        <color theme="4" tint="0.39994506668294322"/>
      </right>
      <top style="thin">
        <color rgb="FF8ECACE"/>
      </top>
      <bottom/>
      <diagonal/>
    </border>
    <border>
      <left style="thin">
        <color rgb="FF8ECACE"/>
      </left>
      <right style="thin">
        <color theme="4" tint="0.39994506668294322"/>
      </right>
      <top/>
      <bottom style="thin">
        <color rgb="FF8ECACE"/>
      </bottom>
      <diagonal/>
    </border>
    <border>
      <left/>
      <right/>
      <top style="thin">
        <color rgb="FF8ECACE"/>
      </top>
      <bottom/>
      <diagonal/>
    </border>
    <border>
      <left style="thin">
        <color theme="4" tint="0.39994506668294322"/>
      </left>
      <right/>
      <top style="thin">
        <color rgb="FF8ECACE"/>
      </top>
      <bottom/>
      <diagonal/>
    </border>
    <border>
      <left style="thin">
        <color theme="4" tint="0.39994506668294322"/>
      </left>
      <right/>
      <top/>
      <bottom style="thin">
        <color rgb="FF8ECACE"/>
      </bottom>
      <diagonal/>
    </border>
    <border>
      <left/>
      <right/>
      <top style="thin">
        <color rgb="FF8ECACE"/>
      </top>
      <bottom style="thin">
        <color theme="4" tint="0.39994506668294322"/>
      </bottom>
      <diagonal/>
    </border>
    <border>
      <left/>
      <right/>
      <top style="thin">
        <color theme="4" tint="0.39997558519241921"/>
      </top>
      <bottom style="thin">
        <color theme="4" tint="0.39994506668294322"/>
      </bottom>
      <diagonal/>
    </border>
    <border>
      <left/>
      <right/>
      <top style="thin">
        <color rgb="FF00B0F0"/>
      </top>
      <bottom/>
      <diagonal/>
    </border>
    <border>
      <left/>
      <right/>
      <top/>
      <bottom style="thin">
        <color rgb="FF00B0F0"/>
      </bottom>
      <diagonal/>
    </border>
    <border>
      <left/>
      <right/>
      <top style="thin">
        <color theme="4" tint="0.39991454817346722"/>
      </top>
      <bottom style="thin">
        <color theme="4" tint="0.3998840296639912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4" tint="0.39988402966399123"/>
      </top>
      <bottom/>
      <diagonal/>
    </border>
    <border>
      <left style="thin">
        <color theme="4"/>
      </left>
      <right/>
      <top/>
      <bottom style="thin">
        <color theme="4"/>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top style="thin">
        <color auto="1"/>
      </top>
      <bottom style="thin">
        <color theme="4" tint="0.39997558519241921"/>
      </bottom>
      <diagonal/>
    </border>
    <border>
      <left/>
      <right/>
      <top/>
      <bottom style="medium">
        <color indexed="64"/>
      </bottom>
      <diagonal/>
    </border>
    <border>
      <left/>
      <right/>
      <top style="thin">
        <color theme="4" tint="0.39994506668294322"/>
      </top>
      <bottom style="thin">
        <color theme="4" tint="0.3999755851924192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thin">
        <color theme="4" tint="0.59999389629810485"/>
      </bottom>
      <diagonal/>
    </border>
    <border>
      <left style="thin">
        <color theme="4"/>
      </left>
      <right/>
      <top style="thin">
        <color theme="4"/>
      </top>
      <bottom style="thin">
        <color theme="4" tint="0.59999389629810485"/>
      </bottom>
      <diagonal/>
    </border>
    <border>
      <left/>
      <right/>
      <top style="thin">
        <color theme="4"/>
      </top>
      <bottom style="thin">
        <color theme="4" tint="0.59999389629810485"/>
      </bottom>
      <diagonal/>
    </border>
    <border>
      <left style="thin">
        <color theme="4"/>
      </left>
      <right/>
      <top/>
      <bottom style="thin">
        <color theme="4" tint="0.59999389629810485"/>
      </bottom>
      <diagonal/>
    </border>
    <border>
      <left/>
      <right/>
      <top style="thin">
        <color theme="4" tint="0.59999389629810485"/>
      </top>
      <bottom style="thin">
        <color theme="4" tint="0.59999389629810485"/>
      </bottom>
      <diagonal/>
    </border>
    <border>
      <left/>
      <right/>
      <top style="thin">
        <color rgb="FF00B0F0"/>
      </top>
      <bottom style="thin">
        <color theme="1"/>
      </bottom>
      <diagonal/>
    </border>
    <border>
      <left style="thin">
        <color theme="4" tint="0.39994506668294322"/>
      </left>
      <right/>
      <top style="thin">
        <color theme="1"/>
      </top>
      <bottom/>
      <diagonal/>
    </border>
  </borders>
  <cellStyleXfs count="9">
    <xf numFmtId="0" fontId="0" fillId="0" borderId="0"/>
    <xf numFmtId="0" fontId="1" fillId="0" borderId="0"/>
    <xf numFmtId="0" fontId="5"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6" fillId="0" borderId="0" applyNumberFormat="0" applyFill="0" applyBorder="0" applyAlignment="0" applyProtection="0"/>
    <xf numFmtId="0" fontId="5" fillId="0" borderId="0" applyBorder="0"/>
  </cellStyleXfs>
  <cellXfs count="537">
    <xf numFmtId="0" fontId="0" fillId="0" borderId="0" xfId="0"/>
    <xf numFmtId="0" fontId="3" fillId="0" borderId="0" xfId="0" applyFont="1"/>
    <xf numFmtId="0" fontId="0" fillId="0" borderId="0" xfId="0" applyAlignment="1">
      <alignment wrapText="1"/>
    </xf>
    <xf numFmtId="0" fontId="0" fillId="0" borderId="1" xfId="0" applyBorder="1"/>
    <xf numFmtId="0" fontId="2" fillId="0" borderId="0" xfId="0" applyFont="1"/>
    <xf numFmtId="0" fontId="3" fillId="0" borderId="1" xfId="0" applyFont="1" applyBorder="1"/>
    <xf numFmtId="0" fontId="2" fillId="0" borderId="0" xfId="0" applyFont="1" applyAlignment="1">
      <alignment wrapText="1"/>
    </xf>
    <xf numFmtId="0" fontId="0" fillId="6" borderId="0" xfId="0" applyFill="1"/>
    <xf numFmtId="0" fontId="0" fillId="6" borderId="0" xfId="0" applyFill="1" applyAlignment="1">
      <alignment vertical="top"/>
    </xf>
    <xf numFmtId="0" fontId="0" fillId="0" borderId="0" xfId="0" applyAlignment="1">
      <alignment horizontal="left" wrapText="1"/>
    </xf>
    <xf numFmtId="0" fontId="3" fillId="0" borderId="0" xfId="0" applyFont="1" applyAlignment="1">
      <alignment wrapText="1"/>
    </xf>
    <xf numFmtId="0" fontId="0" fillId="0" borderId="0" xfId="0" applyAlignment="1">
      <alignment vertical="top" wrapText="1"/>
    </xf>
    <xf numFmtId="0" fontId="0" fillId="0" borderId="5" xfId="0" applyBorder="1"/>
    <xf numFmtId="0" fontId="0" fillId="0" borderId="0" xfId="0" applyAlignment="1">
      <alignment horizontal="center"/>
    </xf>
    <xf numFmtId="0" fontId="3" fillId="0" borderId="0" xfId="0" applyFont="1" applyAlignment="1">
      <alignment vertical="top" wrapText="1"/>
    </xf>
    <xf numFmtId="0" fontId="0" fillId="0" borderId="0" xfId="0" applyAlignment="1">
      <alignment horizontal="center" vertical="top"/>
    </xf>
    <xf numFmtId="0" fontId="4" fillId="0" borderId="0" xfId="0" quotePrefix="1" applyFont="1" applyAlignment="1">
      <alignment vertical="top" wrapText="1"/>
    </xf>
    <xf numFmtId="0" fontId="3" fillId="0" borderId="0" xfId="0" applyFont="1" applyAlignment="1">
      <alignment horizontal="center" vertical="top"/>
    </xf>
    <xf numFmtId="0" fontId="0" fillId="0" borderId="1" xfId="0" applyBorder="1" applyAlignment="1">
      <alignment horizontal="center"/>
    </xf>
    <xf numFmtId="0" fontId="0" fillId="9" borderId="10" xfId="0" applyFill="1" applyBorder="1" applyAlignment="1">
      <alignment vertical="top" wrapText="1"/>
    </xf>
    <xf numFmtId="0" fontId="0" fillId="0" borderId="0" xfId="0" applyAlignment="1">
      <alignment horizontal="center" wrapText="1"/>
    </xf>
    <xf numFmtId="0" fontId="3" fillId="2" borderId="1" xfId="0" applyFont="1" applyFill="1" applyBorder="1" applyAlignment="1">
      <alignment wrapText="1"/>
    </xf>
    <xf numFmtId="0" fontId="0" fillId="0" borderId="1" xfId="0" applyBorder="1" applyAlignment="1">
      <alignment horizontal="right"/>
    </xf>
    <xf numFmtId="0" fontId="0" fillId="0" borderId="0" xfId="0" applyAlignment="1">
      <alignment vertical="top"/>
    </xf>
    <xf numFmtId="0" fontId="3" fillId="20" borderId="10" xfId="0" applyFont="1" applyFill="1" applyBorder="1" applyAlignment="1">
      <alignment horizontal="center"/>
    </xf>
    <xf numFmtId="0" fontId="0" fillId="0" borderId="0" xfId="0" applyAlignment="1">
      <alignment horizontal="right" vertical="top"/>
    </xf>
    <xf numFmtId="0" fontId="3" fillId="4" borderId="1" xfId="0" applyFont="1" applyFill="1" applyBorder="1" applyAlignment="1">
      <alignment horizontal="left" wrapText="1"/>
    </xf>
    <xf numFmtId="0" fontId="3" fillId="15" borderId="10" xfId="0" applyFont="1" applyFill="1" applyBorder="1" applyAlignment="1">
      <alignment horizontal="center" vertical="top"/>
    </xf>
    <xf numFmtId="0" fontId="12" fillId="6" borderId="0" xfId="0" applyFont="1" applyFill="1" applyAlignment="1">
      <alignment vertical="top"/>
    </xf>
    <xf numFmtId="0" fontId="8" fillId="0" borderId="12" xfId="0" applyFont="1" applyBorder="1" applyAlignment="1">
      <alignment horizontal="left" wrapText="1"/>
    </xf>
    <xf numFmtId="0" fontId="3" fillId="4" borderId="12" xfId="0" applyFont="1" applyFill="1" applyBorder="1"/>
    <xf numFmtId="0" fontId="15" fillId="4" borderId="14" xfId="0" applyFont="1" applyFill="1" applyBorder="1" applyAlignment="1">
      <alignment horizontal="left" wrapText="1"/>
    </xf>
    <xf numFmtId="0" fontId="3" fillId="2" borderId="9" xfId="0" applyFont="1" applyFill="1" applyBorder="1" applyAlignment="1">
      <alignment vertical="top" wrapText="1"/>
    </xf>
    <xf numFmtId="0" fontId="3" fillId="15" borderId="1" xfId="0" applyFont="1" applyFill="1" applyBorder="1" applyAlignment="1">
      <alignment horizontal="center" vertical="top" wrapText="1"/>
    </xf>
    <xf numFmtId="0" fontId="13" fillId="2" borderId="2" xfId="0" applyFont="1" applyFill="1" applyBorder="1" applyAlignment="1">
      <alignment vertical="top" wrapText="1"/>
    </xf>
    <xf numFmtId="0" fontId="3" fillId="4" borderId="9" xfId="0" applyFont="1" applyFill="1" applyBorder="1"/>
    <xf numFmtId="0" fontId="8" fillId="0" borderId="0" xfId="0" applyFont="1" applyAlignment="1">
      <alignment wrapText="1"/>
    </xf>
    <xf numFmtId="0" fontId="3" fillId="0" borderId="5" xfId="0" applyFont="1" applyBorder="1"/>
    <xf numFmtId="0" fontId="0" fillId="23" borderId="0" xfId="0" applyFill="1"/>
    <xf numFmtId="0" fontId="0" fillId="24" borderId="0" xfId="0" applyFill="1"/>
    <xf numFmtId="0" fontId="0" fillId="25" borderId="0" xfId="0" applyFill="1"/>
    <xf numFmtId="0" fontId="0" fillId="26" borderId="0" xfId="0" applyFill="1"/>
    <xf numFmtId="0" fontId="0" fillId="0" borderId="0" xfId="0" applyAlignment="1">
      <alignment horizontal="left" vertical="top"/>
    </xf>
    <xf numFmtId="0" fontId="0" fillId="0" borderId="0" xfId="0" quotePrefix="1" applyAlignment="1">
      <alignment vertical="top" wrapText="1"/>
    </xf>
    <xf numFmtId="0" fontId="2" fillId="0" borderId="0" xfId="0" quotePrefix="1" applyFont="1" applyAlignment="1">
      <alignment horizontal="left" vertical="top"/>
    </xf>
    <xf numFmtId="0" fontId="2" fillId="0" borderId="0" xfId="0" applyFont="1" applyAlignment="1">
      <alignment horizontal="left" vertical="top"/>
    </xf>
    <xf numFmtId="0" fontId="3" fillId="0" borderId="7" xfId="0" applyFont="1" applyBorder="1" applyAlignment="1">
      <alignment vertical="top" wrapText="1"/>
    </xf>
    <xf numFmtId="0" fontId="3" fillId="12" borderId="10" xfId="5" applyFont="1" applyBorder="1" applyAlignment="1">
      <alignment horizontal="center" vertical="top" wrapText="1"/>
    </xf>
    <xf numFmtId="0" fontId="3" fillId="11" borderId="10" xfId="4" applyFont="1" applyBorder="1" applyAlignment="1">
      <alignment horizontal="center" vertical="top" wrapText="1"/>
    </xf>
    <xf numFmtId="0" fontId="3" fillId="13" borderId="10" xfId="6" applyFont="1" applyBorder="1" applyAlignment="1">
      <alignment vertical="top" wrapText="1"/>
    </xf>
    <xf numFmtId="0" fontId="3" fillId="10" borderId="10" xfId="3" applyFont="1" applyBorder="1" applyAlignment="1">
      <alignment horizontal="center" vertical="top" wrapText="1"/>
    </xf>
    <xf numFmtId="0" fontId="0" fillId="0" borderId="0" xfId="0" applyAlignment="1">
      <alignment horizontal="left" vertical="top" wrapText="1"/>
    </xf>
    <xf numFmtId="0" fontId="0" fillId="0" borderId="15" xfId="0" applyBorder="1"/>
    <xf numFmtId="0" fontId="0" fillId="0" borderId="15" xfId="0" applyBorder="1" applyAlignment="1">
      <alignment horizontal="right"/>
    </xf>
    <xf numFmtId="0" fontId="0" fillId="2" borderId="10" xfId="0" applyFill="1" applyBorder="1" applyAlignment="1">
      <alignment vertical="top"/>
    </xf>
    <xf numFmtId="0" fontId="3" fillId="2" borderId="10" xfId="0" applyFont="1" applyFill="1" applyBorder="1" applyAlignment="1">
      <alignment vertical="top"/>
    </xf>
    <xf numFmtId="0" fontId="0" fillId="17" borderId="10" xfId="0" applyFill="1" applyBorder="1" applyAlignment="1">
      <alignment vertical="top" wrapText="1"/>
    </xf>
    <xf numFmtId="0" fontId="0" fillId="8" borderId="0" xfId="0" applyFill="1" applyAlignment="1">
      <alignment horizontal="center"/>
    </xf>
    <xf numFmtId="0" fontId="0" fillId="9" borderId="2" xfId="0" applyFill="1" applyBorder="1" applyAlignment="1">
      <alignment vertical="top" wrapText="1"/>
    </xf>
    <xf numFmtId="0" fontId="16" fillId="8" borderId="0" xfId="7" applyFill="1" applyAlignment="1">
      <alignment vertical="top"/>
    </xf>
    <xf numFmtId="0" fontId="16" fillId="8" borderId="2" xfId="7" applyFill="1" applyBorder="1" applyAlignment="1">
      <alignment vertical="top"/>
    </xf>
    <xf numFmtId="0" fontId="16" fillId="8" borderId="19" xfId="7" applyFill="1" applyBorder="1" applyAlignment="1">
      <alignment vertical="top"/>
    </xf>
    <xf numFmtId="0" fontId="0" fillId="2" borderId="18" xfId="0" applyFill="1" applyBorder="1" applyAlignment="1">
      <alignment vertical="top" wrapText="1"/>
    </xf>
    <xf numFmtId="0" fontId="16" fillId="8" borderId="20" xfId="7" applyFill="1" applyBorder="1" applyAlignment="1">
      <alignment vertical="top"/>
    </xf>
    <xf numFmtId="0" fontId="16" fillId="8" borderId="21" xfId="7" applyFill="1" applyBorder="1" applyAlignment="1">
      <alignment vertical="top"/>
    </xf>
    <xf numFmtId="0" fontId="16" fillId="8" borderId="0" xfId="7" applyFill="1" applyBorder="1" applyAlignment="1">
      <alignment vertical="top"/>
    </xf>
    <xf numFmtId="0" fontId="16" fillId="8" borderId="7" xfId="7" applyFill="1" applyBorder="1" applyAlignment="1">
      <alignment vertical="top"/>
    </xf>
    <xf numFmtId="0" fontId="0" fillId="2" borderId="17" xfId="0" applyFill="1" applyBorder="1" applyAlignment="1">
      <alignment vertical="top" wrapText="1"/>
    </xf>
    <xf numFmtId="0" fontId="16" fillId="8" borderId="17" xfId="7" applyFill="1" applyBorder="1" applyAlignment="1">
      <alignment vertical="top"/>
    </xf>
    <xf numFmtId="0" fontId="0" fillId="2" borderId="20" xfId="0" applyFill="1" applyBorder="1" applyAlignment="1">
      <alignment vertical="top" wrapText="1"/>
    </xf>
    <xf numFmtId="0" fontId="0" fillId="2" borderId="24" xfId="0" applyFill="1" applyBorder="1" applyAlignment="1">
      <alignment vertical="top" wrapText="1"/>
    </xf>
    <xf numFmtId="0" fontId="0" fillId="8" borderId="17" xfId="0" applyFill="1" applyBorder="1" applyAlignment="1">
      <alignment vertical="top" wrapText="1"/>
    </xf>
    <xf numFmtId="0" fontId="16" fillId="8" borderId="24" xfId="7" applyFill="1" applyBorder="1" applyAlignment="1">
      <alignment vertical="top"/>
    </xf>
    <xf numFmtId="0" fontId="0" fillId="8" borderId="19" xfId="0" applyFill="1" applyBorder="1" applyAlignment="1">
      <alignment vertical="top" wrapText="1"/>
    </xf>
    <xf numFmtId="0" fontId="0" fillId="2" borderId="20" xfId="0" applyFill="1" applyBorder="1" applyAlignment="1">
      <alignment vertical="top"/>
    </xf>
    <xf numFmtId="0" fontId="4" fillId="2" borderId="20" xfId="0" applyFont="1" applyFill="1" applyBorder="1" applyAlignment="1">
      <alignment vertical="top" wrapText="1"/>
    </xf>
    <xf numFmtId="0" fontId="4" fillId="2" borderId="24" xfId="0" applyFont="1" applyFill="1" applyBorder="1" applyAlignment="1">
      <alignment vertical="top" wrapText="1"/>
    </xf>
    <xf numFmtId="0" fontId="0" fillId="0" borderId="7" xfId="0" applyBorder="1" applyAlignment="1">
      <alignment horizontal="center" vertical="top"/>
    </xf>
    <xf numFmtId="0" fontId="0" fillId="27" borderId="9" xfId="0" applyFill="1" applyBorder="1"/>
    <xf numFmtId="0" fontId="0" fillId="27" borderId="9" xfId="0" applyFill="1" applyBorder="1" applyAlignment="1">
      <alignment horizontal="center" vertical="top"/>
    </xf>
    <xf numFmtId="0" fontId="3" fillId="14" borderId="10" xfId="0" applyFont="1" applyFill="1" applyBorder="1" applyAlignment="1">
      <alignment horizontal="center" vertical="top"/>
    </xf>
    <xf numFmtId="0" fontId="0" fillId="27" borderId="9" xfId="0" applyFill="1" applyBorder="1" applyAlignment="1">
      <alignment horizontal="right" vertical="top"/>
    </xf>
    <xf numFmtId="0" fontId="3" fillId="14" borderId="4" xfId="0" applyFont="1" applyFill="1" applyBorder="1" applyAlignment="1">
      <alignment horizontal="center" vertical="top" wrapText="1"/>
    </xf>
    <xf numFmtId="0" fontId="0" fillId="16" borderId="9" xfId="0" applyFill="1" applyBorder="1" applyAlignment="1">
      <alignment horizontal="center" vertical="top"/>
    </xf>
    <xf numFmtId="0" fontId="10" fillId="2" borderId="10" xfId="0" applyFont="1" applyFill="1" applyBorder="1" applyAlignment="1">
      <alignment vertical="top" wrapText="1"/>
    </xf>
    <xf numFmtId="0" fontId="3" fillId="7" borderId="10" xfId="0" applyFont="1" applyFill="1" applyBorder="1" applyAlignment="1">
      <alignment vertical="top"/>
    </xf>
    <xf numFmtId="0" fontId="0" fillId="16" borderId="17" xfId="0" applyFill="1" applyBorder="1" applyAlignment="1">
      <alignment horizontal="center" vertical="top"/>
    </xf>
    <xf numFmtId="0" fontId="0" fillId="0" borderId="20" xfId="0" applyBorder="1" applyAlignment="1">
      <alignment horizontal="center" vertical="top"/>
    </xf>
    <xf numFmtId="0" fontId="0" fillId="16" borderId="20" xfId="0" applyFill="1" applyBorder="1" applyAlignment="1">
      <alignment horizontal="center" vertical="top"/>
    </xf>
    <xf numFmtId="0" fontId="4" fillId="2" borderId="17" xfId="0" applyFont="1" applyFill="1" applyBorder="1" applyAlignment="1">
      <alignment vertical="top" wrapText="1"/>
    </xf>
    <xf numFmtId="0" fontId="4" fillId="8" borderId="17" xfId="0" applyFont="1" applyFill="1" applyBorder="1" applyAlignment="1">
      <alignment vertical="top" wrapText="1"/>
    </xf>
    <xf numFmtId="0" fontId="4" fillId="8" borderId="20" xfId="0" applyFont="1" applyFill="1" applyBorder="1" applyAlignment="1">
      <alignment vertical="top" wrapText="1"/>
    </xf>
    <xf numFmtId="0" fontId="0" fillId="16" borderId="24" xfId="0" applyFill="1" applyBorder="1" applyAlignment="1">
      <alignment horizontal="center" vertical="top"/>
    </xf>
    <xf numFmtId="0" fontId="4" fillId="8" borderId="24" xfId="0" applyFont="1" applyFill="1" applyBorder="1" applyAlignment="1">
      <alignment vertical="top" wrapText="1"/>
    </xf>
    <xf numFmtId="0" fontId="3" fillId="2" borderId="2" xfId="0" applyFont="1" applyFill="1" applyBorder="1" applyAlignment="1">
      <alignment vertical="top" wrapText="1"/>
    </xf>
    <xf numFmtId="0" fontId="11" fillId="2" borderId="20" xfId="0" applyFont="1" applyFill="1" applyBorder="1" applyAlignment="1">
      <alignment vertical="top" wrapText="1"/>
    </xf>
    <xf numFmtId="0" fontId="16" fillId="8" borderId="20" xfId="7" applyFill="1" applyBorder="1" applyAlignment="1">
      <alignment vertical="top" wrapText="1"/>
    </xf>
    <xf numFmtId="0" fontId="4" fillId="2" borderId="20"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24" xfId="0" applyFont="1" applyFill="1" applyBorder="1" applyAlignment="1">
      <alignment horizontal="left" vertical="top" wrapText="1"/>
    </xf>
    <xf numFmtId="0" fontId="3" fillId="8" borderId="17" xfId="0" applyFont="1" applyFill="1" applyBorder="1" applyAlignment="1">
      <alignment vertical="top"/>
    </xf>
    <xf numFmtId="0" fontId="9" fillId="2" borderId="20" xfId="0" applyFont="1" applyFill="1" applyBorder="1" applyAlignment="1">
      <alignment vertical="top" wrapText="1"/>
    </xf>
    <xf numFmtId="0" fontId="4" fillId="2" borderId="20" xfId="0" applyFont="1" applyFill="1" applyBorder="1" applyAlignment="1">
      <alignment vertical="top"/>
    </xf>
    <xf numFmtId="0" fontId="0" fillId="2" borderId="3" xfId="0" applyFill="1" applyBorder="1" applyAlignment="1">
      <alignment horizontal="center" vertical="top"/>
    </xf>
    <xf numFmtId="0" fontId="3" fillId="2" borderId="2" xfId="0" applyFont="1" applyFill="1" applyBorder="1" applyAlignment="1">
      <alignment vertical="top"/>
    </xf>
    <xf numFmtId="0" fontId="2" fillId="2" borderId="2" xfId="0" applyFont="1" applyFill="1" applyBorder="1" applyAlignment="1">
      <alignment vertical="top"/>
    </xf>
    <xf numFmtId="0" fontId="0" fillId="2" borderId="2" xfId="0" applyFill="1" applyBorder="1" applyAlignment="1">
      <alignment vertical="top"/>
    </xf>
    <xf numFmtId="0" fontId="9" fillId="2" borderId="2" xfId="0" applyFont="1" applyFill="1" applyBorder="1" applyAlignment="1">
      <alignment vertical="top" wrapText="1"/>
    </xf>
    <xf numFmtId="0" fontId="3" fillId="0" borderId="1" xfId="0" applyFont="1" applyBorder="1" applyAlignment="1">
      <alignment vertical="top" wrapText="1"/>
    </xf>
    <xf numFmtId="0" fontId="18" fillId="0" borderId="0" xfId="0" applyFont="1" applyAlignment="1">
      <alignment vertical="top" wrapText="1"/>
    </xf>
    <xf numFmtId="0" fontId="16" fillId="0" borderId="0" xfId="7" applyAlignment="1">
      <alignment vertical="top"/>
    </xf>
    <xf numFmtId="0" fontId="17" fillId="0" borderId="0" xfId="7" applyFont="1" applyAlignment="1">
      <alignment vertical="top"/>
    </xf>
    <xf numFmtId="0" fontId="8" fillId="0" borderId="0" xfId="0" applyFont="1" applyAlignment="1">
      <alignment horizontal="left" wrapText="1"/>
    </xf>
    <xf numFmtId="0" fontId="17" fillId="0" borderId="0" xfId="7" applyFont="1" applyFill="1" applyBorder="1" applyAlignment="1">
      <alignment vertical="top"/>
    </xf>
    <xf numFmtId="0" fontId="3" fillId="0" borderId="0" xfId="0" applyFont="1" applyAlignment="1">
      <alignment horizontal="left"/>
    </xf>
    <xf numFmtId="0" fontId="17" fillId="0" borderId="0" xfId="7" applyFont="1" applyFill="1" applyBorder="1" applyAlignment="1">
      <alignment horizontal="left" vertical="top"/>
    </xf>
    <xf numFmtId="0" fontId="17" fillId="0" borderId="0" xfId="7" applyFont="1" applyAlignment="1">
      <alignment horizontal="left" vertical="top"/>
    </xf>
    <xf numFmtId="0" fontId="16" fillId="0" borderId="0" xfId="7" applyAlignment="1">
      <alignment horizontal="left" vertical="top"/>
    </xf>
    <xf numFmtId="0" fontId="8" fillId="0" borderId="0" xfId="0" applyFont="1" applyAlignment="1">
      <alignment horizontal="left" vertical="top" wrapText="1"/>
    </xf>
    <xf numFmtId="0" fontId="3" fillId="0" borderId="0" xfId="0" applyFont="1" applyAlignment="1">
      <alignment horizontal="left" vertical="top"/>
    </xf>
    <xf numFmtId="0" fontId="3" fillId="0" borderId="5" xfId="0" applyFont="1" applyBorder="1" applyAlignment="1">
      <alignment horizontal="left"/>
    </xf>
    <xf numFmtId="0" fontId="8" fillId="0" borderId="0" xfId="0" applyFont="1" applyAlignment="1">
      <alignment horizontal="left" vertical="top"/>
    </xf>
    <xf numFmtId="0" fontId="0" fillId="0" borderId="20" xfId="0" applyBorder="1" applyAlignment="1">
      <alignment horizontal="left" vertical="top" wrapText="1"/>
    </xf>
    <xf numFmtId="0" fontId="0" fillId="6" borderId="0" xfId="0" applyFill="1" applyAlignment="1">
      <alignment horizontal="left" vertical="top" wrapText="1"/>
    </xf>
    <xf numFmtId="0" fontId="8" fillId="6" borderId="0" xfId="0" applyFont="1" applyFill="1" applyAlignment="1">
      <alignment horizontal="left" vertical="top" wrapText="1"/>
    </xf>
    <xf numFmtId="0" fontId="2" fillId="6" borderId="0" xfId="0" applyFont="1" applyFill="1" applyAlignment="1">
      <alignment horizontal="left" vertical="top" wrapText="1"/>
    </xf>
    <xf numFmtId="0" fontId="0" fillId="6" borderId="0" xfId="0" applyFill="1" applyAlignment="1">
      <alignment horizontal="left" vertical="top"/>
    </xf>
    <xf numFmtId="0" fontId="19" fillId="0" borderId="0" xfId="0" applyFont="1" applyAlignment="1">
      <alignment horizontal="left" vertical="top"/>
    </xf>
    <xf numFmtId="0" fontId="0" fillId="0" borderId="18" xfId="0" applyBorder="1" applyAlignment="1">
      <alignment vertical="top" wrapText="1"/>
    </xf>
    <xf numFmtId="0" fontId="0" fillId="0" borderId="20" xfId="0" applyBorder="1" applyAlignment="1">
      <alignment vertical="top" wrapText="1"/>
    </xf>
    <xf numFmtId="0" fontId="0" fillId="9" borderId="17" xfId="0" applyFill="1" applyBorder="1" applyAlignment="1" applyProtection="1">
      <alignment vertical="top" wrapText="1"/>
      <protection locked="0"/>
    </xf>
    <xf numFmtId="0" fontId="0" fillId="3" borderId="20" xfId="0" applyFill="1" applyBorder="1" applyAlignment="1" applyProtection="1">
      <alignment vertical="top" wrapText="1" readingOrder="1"/>
      <protection locked="0"/>
    </xf>
    <xf numFmtId="0" fontId="0" fillId="9" borderId="20" xfId="0" applyFill="1" applyBorder="1" applyAlignment="1" applyProtection="1">
      <alignment vertical="top" wrapText="1"/>
      <protection locked="0"/>
    </xf>
    <xf numFmtId="0" fontId="0" fillId="9" borderId="24" xfId="0" applyFill="1" applyBorder="1" applyAlignment="1" applyProtection="1">
      <alignment vertical="top" wrapText="1"/>
      <protection locked="0"/>
    </xf>
    <xf numFmtId="0" fontId="0" fillId="3" borderId="17" xfId="0" applyFill="1" applyBorder="1" applyAlignment="1" applyProtection="1">
      <alignment vertical="top" wrapText="1"/>
      <protection locked="0"/>
    </xf>
    <xf numFmtId="0" fontId="0" fillId="3" borderId="20" xfId="0" applyFill="1" applyBorder="1" applyAlignment="1" applyProtection="1">
      <alignment vertical="top" wrapText="1"/>
      <protection locked="0"/>
    </xf>
    <xf numFmtId="0" fontId="0" fillId="3" borderId="23" xfId="0" applyFill="1" applyBorder="1" applyAlignment="1" applyProtection="1">
      <alignment vertical="top" wrapText="1"/>
      <protection locked="0"/>
    </xf>
    <xf numFmtId="0" fontId="0" fillId="3" borderId="24" xfId="0" applyFill="1" applyBorder="1" applyAlignment="1" applyProtection="1">
      <alignment vertical="top" wrapText="1"/>
      <protection locked="0"/>
    </xf>
    <xf numFmtId="0" fontId="0" fillId="3" borderId="1" xfId="0" applyFill="1" applyBorder="1" applyProtection="1">
      <protection locked="0"/>
    </xf>
    <xf numFmtId="0" fontId="0" fillId="2" borderId="1" xfId="0" applyFill="1" applyBorder="1" applyProtection="1">
      <protection locked="0"/>
    </xf>
    <xf numFmtId="0" fontId="0" fillId="3" borderId="11" xfId="0" applyFill="1" applyBorder="1" applyProtection="1">
      <protection locked="0"/>
    </xf>
    <xf numFmtId="0" fontId="0" fillId="9" borderId="1" xfId="0" applyFill="1" applyBorder="1" applyProtection="1">
      <protection locked="0"/>
    </xf>
    <xf numFmtId="0" fontId="0" fillId="9" borderId="11" xfId="0" applyFill="1" applyBorder="1" applyProtection="1">
      <protection locked="0"/>
    </xf>
    <xf numFmtId="0" fontId="0" fillId="0" borderId="1" xfId="0" applyBorder="1" applyAlignment="1">
      <alignment horizontal="left" vertical="top"/>
    </xf>
    <xf numFmtId="0" fontId="0" fillId="0" borderId="1" xfId="0" applyBorder="1" applyAlignment="1" applyProtection="1">
      <alignment wrapText="1"/>
      <protection locked="0"/>
    </xf>
    <xf numFmtId="0" fontId="0" fillId="0" borderId="1" xfId="0" applyBorder="1" applyAlignment="1" applyProtection="1">
      <alignment vertical="top" wrapText="1"/>
      <protection locked="0"/>
    </xf>
    <xf numFmtId="164" fontId="0" fillId="0" borderId="1" xfId="0" applyNumberFormat="1" applyBorder="1" applyAlignment="1" applyProtection="1">
      <alignment wrapText="1"/>
      <protection locked="0"/>
    </xf>
    <xf numFmtId="0" fontId="0" fillId="3" borderId="25" xfId="0" applyFill="1" applyBorder="1" applyAlignment="1">
      <alignment wrapText="1"/>
    </xf>
    <xf numFmtId="0" fontId="0" fillId="0" borderId="0" xfId="0" quotePrefix="1"/>
    <xf numFmtId="0" fontId="0" fillId="0" borderId="0" xfId="0" quotePrefix="1" applyAlignment="1">
      <alignment wrapText="1"/>
    </xf>
    <xf numFmtId="0" fontId="0" fillId="8" borderId="19" xfId="0" applyFill="1" applyBorder="1" applyAlignment="1">
      <alignment vertical="top"/>
    </xf>
    <xf numFmtId="0" fontId="16" fillId="0" borderId="0" xfId="7" applyFill="1" applyAlignment="1">
      <alignment wrapText="1"/>
    </xf>
    <xf numFmtId="0" fontId="16" fillId="8" borderId="2" xfId="7" applyFill="1" applyBorder="1" applyAlignment="1">
      <alignment wrapText="1"/>
    </xf>
    <xf numFmtId="0" fontId="0" fillId="2" borderId="2" xfId="0" applyFill="1" applyBorder="1" applyAlignment="1">
      <alignment vertical="top" wrapText="1"/>
    </xf>
    <xf numFmtId="0" fontId="0" fillId="2" borderId="22" xfId="0" applyFill="1" applyBorder="1" applyAlignment="1">
      <alignment vertical="top" wrapText="1"/>
    </xf>
    <xf numFmtId="0" fontId="0" fillId="3" borderId="23" xfId="0" applyFill="1" applyBorder="1" applyAlignment="1" applyProtection="1">
      <alignment vertical="top" wrapText="1" readingOrder="1"/>
      <protection locked="0"/>
    </xf>
    <xf numFmtId="0" fontId="3" fillId="2" borderId="9" xfId="0" applyFont="1" applyFill="1" applyBorder="1" applyAlignment="1">
      <alignment horizontal="center" wrapText="1"/>
    </xf>
    <xf numFmtId="0" fontId="0" fillId="0" borderId="2" xfId="0" applyBorder="1" applyAlignment="1">
      <alignment horizontal="center" vertical="top"/>
    </xf>
    <xf numFmtId="0" fontId="16" fillId="0" borderId="0" xfId="7" applyAlignment="1">
      <alignment wrapText="1"/>
    </xf>
    <xf numFmtId="0" fontId="16" fillId="3" borderId="10" xfId="7" applyFill="1" applyBorder="1" applyAlignment="1">
      <alignment vertical="top" wrapText="1"/>
    </xf>
    <xf numFmtId="0" fontId="3" fillId="0" borderId="9" xfId="0" applyFont="1" applyBorder="1" applyAlignment="1">
      <alignment horizontal="center" vertical="top"/>
    </xf>
    <xf numFmtId="0" fontId="3" fillId="0" borderId="9" xfId="0" applyFont="1" applyBorder="1" applyAlignment="1">
      <alignment vertical="top" wrapText="1"/>
    </xf>
    <xf numFmtId="0" fontId="8" fillId="3" borderId="1" xfId="0" applyFont="1" applyFill="1" applyBorder="1"/>
    <xf numFmtId="0" fontId="3" fillId="3" borderId="15" xfId="0" applyFont="1" applyFill="1" applyBorder="1"/>
    <xf numFmtId="0" fontId="8" fillId="3" borderId="15" xfId="0" applyFont="1" applyFill="1" applyBorder="1"/>
    <xf numFmtId="0" fontId="8" fillId="2" borderId="1" xfId="0" applyFont="1" applyFill="1" applyBorder="1"/>
    <xf numFmtId="0" fontId="3" fillId="2" borderId="15" xfId="0" applyFont="1" applyFill="1" applyBorder="1"/>
    <xf numFmtId="0" fontId="3" fillId="2" borderId="15" xfId="0" applyFont="1" applyFill="1" applyBorder="1" applyAlignment="1">
      <alignment wrapText="1"/>
    </xf>
    <xf numFmtId="0" fontId="3" fillId="3" borderId="15" xfId="0" applyFont="1" applyFill="1" applyBorder="1" applyAlignment="1">
      <alignment wrapText="1"/>
    </xf>
    <xf numFmtId="0" fontId="8" fillId="6" borderId="1" xfId="0" applyFont="1" applyFill="1" applyBorder="1"/>
    <xf numFmtId="0" fontId="3" fillId="9" borderId="15" xfId="0" applyFont="1" applyFill="1" applyBorder="1"/>
    <xf numFmtId="0" fontId="0" fillId="6" borderId="0" xfId="0" applyFill="1" applyAlignment="1">
      <alignment horizontal="center" vertical="top"/>
    </xf>
    <xf numFmtId="0" fontId="0" fillId="5" borderId="20" xfId="0" applyFill="1" applyBorder="1" applyAlignment="1">
      <alignment horizontal="center" vertical="top"/>
    </xf>
    <xf numFmtId="0" fontId="0" fillId="5" borderId="0" xfId="0" applyFill="1" applyAlignment="1">
      <alignment horizontal="center" vertical="top"/>
    </xf>
    <xf numFmtId="0" fontId="0" fillId="5" borderId="3" xfId="0" applyFill="1" applyBorder="1" applyAlignment="1">
      <alignment horizontal="center" vertical="top"/>
    </xf>
    <xf numFmtId="0" fontId="0" fillId="5" borderId="17" xfId="0" applyFill="1" applyBorder="1" applyAlignment="1">
      <alignment horizontal="center" vertical="top"/>
    </xf>
    <xf numFmtId="0" fontId="0" fillId="5" borderId="24" xfId="0" applyFill="1" applyBorder="1" applyAlignment="1">
      <alignment horizontal="center" vertical="top"/>
    </xf>
    <xf numFmtId="0" fontId="0" fillId="0" borderId="10" xfId="0" applyBorder="1" applyAlignment="1">
      <alignment horizontal="center" vertical="top"/>
    </xf>
    <xf numFmtId="0" fontId="8" fillId="0" borderId="13" xfId="0" applyFont="1" applyBorder="1" applyAlignment="1">
      <alignment horizontal="left" wrapText="1"/>
    </xf>
    <xf numFmtId="0" fontId="0" fillId="2" borderId="11" xfId="0" applyFill="1" applyBorder="1" applyProtection="1">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0" xfId="0" applyBorder="1" applyAlignment="1">
      <alignment horizontal="center" vertical="top"/>
    </xf>
    <xf numFmtId="0" fontId="16" fillId="3" borderId="2" xfId="7" applyFill="1" applyBorder="1" applyAlignment="1">
      <alignment vertical="top" wrapText="1"/>
    </xf>
    <xf numFmtId="0" fontId="13" fillId="19" borderId="9" xfId="0" applyFont="1" applyFill="1" applyBorder="1" applyAlignment="1">
      <alignment horizontal="left"/>
    </xf>
    <xf numFmtId="0" fontId="0" fillId="19" borderId="10" xfId="0" applyFill="1" applyBorder="1"/>
    <xf numFmtId="0" fontId="13" fillId="19" borderId="10" xfId="0" applyFont="1" applyFill="1" applyBorder="1" applyAlignment="1">
      <alignment horizontal="left"/>
    </xf>
    <xf numFmtId="0" fontId="0" fillId="0" borderId="32" xfId="0" applyBorder="1" applyAlignment="1">
      <alignment horizontal="center" vertical="top"/>
    </xf>
    <xf numFmtId="0" fontId="4" fillId="2" borderId="32" xfId="0" applyFont="1" applyFill="1" applyBorder="1" applyAlignment="1">
      <alignment vertical="top" wrapText="1"/>
    </xf>
    <xf numFmtId="0" fontId="16" fillId="17" borderId="31" xfId="7" applyFill="1" applyBorder="1" applyAlignment="1">
      <alignment vertical="top" wrapText="1"/>
    </xf>
    <xf numFmtId="0" fontId="0" fillId="17" borderId="2" xfId="0" applyFill="1" applyBorder="1" applyAlignment="1">
      <alignment vertical="top" wrapText="1"/>
    </xf>
    <xf numFmtId="0" fontId="4" fillId="0" borderId="0" xfId="0" applyFont="1" applyAlignment="1">
      <alignment horizontal="left" vertical="top"/>
    </xf>
    <xf numFmtId="0" fontId="4" fillId="0" borderId="0" xfId="0" applyFont="1"/>
    <xf numFmtId="0" fontId="0" fillId="0" borderId="33" xfId="0" applyBorder="1" applyAlignment="1">
      <alignment horizontal="center" vertical="top"/>
    </xf>
    <xf numFmtId="0" fontId="0" fillId="3" borderId="33" xfId="0" applyFill="1" applyBorder="1" applyAlignment="1" applyProtection="1">
      <alignment vertical="top" wrapText="1" readingOrder="1"/>
      <protection locked="0"/>
    </xf>
    <xf numFmtId="0" fontId="4" fillId="0" borderId="32" xfId="0" applyFont="1" applyBorder="1" applyAlignment="1">
      <alignment horizontal="center" vertical="top"/>
    </xf>
    <xf numFmtId="0" fontId="16" fillId="17" borderId="32" xfId="7" applyFill="1" applyBorder="1" applyAlignment="1">
      <alignment vertical="top" wrapText="1"/>
    </xf>
    <xf numFmtId="0" fontId="0" fillId="3" borderId="32" xfId="0" applyFill="1" applyBorder="1" applyAlignment="1" applyProtection="1">
      <alignment vertical="top" wrapText="1" readingOrder="1"/>
      <protection locked="0"/>
    </xf>
    <xf numFmtId="0" fontId="0" fillId="0" borderId="34" xfId="0" applyBorder="1" applyAlignment="1">
      <alignment horizontal="center" vertical="top"/>
    </xf>
    <xf numFmtId="0" fontId="0" fillId="2" borderId="32" xfId="0" applyFill="1" applyBorder="1" applyAlignment="1">
      <alignment vertical="top" wrapText="1"/>
    </xf>
    <xf numFmtId="0" fontId="4" fillId="0" borderId="33" xfId="0" applyFont="1" applyBorder="1" applyAlignment="1">
      <alignment horizontal="center" vertical="top"/>
    </xf>
    <xf numFmtId="0" fontId="0" fillId="0" borderId="35" xfId="0" applyBorder="1" applyAlignment="1">
      <alignment horizontal="center" vertical="top"/>
    </xf>
    <xf numFmtId="0" fontId="16" fillId="8" borderId="33" xfId="7" applyFill="1" applyBorder="1" applyAlignment="1">
      <alignment vertical="top"/>
    </xf>
    <xf numFmtId="0" fontId="16" fillId="8" borderId="31" xfId="7" applyFill="1" applyBorder="1" applyAlignment="1">
      <alignment wrapText="1"/>
    </xf>
    <xf numFmtId="0" fontId="16" fillId="8" borderId="36" xfId="7" applyFill="1" applyBorder="1" applyAlignment="1">
      <alignment vertical="top"/>
    </xf>
    <xf numFmtId="0" fontId="3" fillId="0" borderId="2" xfId="0" applyFont="1" applyBorder="1" applyAlignment="1">
      <alignment vertical="top" wrapText="1"/>
    </xf>
    <xf numFmtId="0" fontId="3" fillId="28" borderId="10" xfId="0" applyFont="1" applyFill="1" applyBorder="1" applyAlignment="1">
      <alignment horizontal="center"/>
    </xf>
    <xf numFmtId="0" fontId="16" fillId="9" borderId="10" xfId="7" applyFill="1" applyBorder="1" applyAlignment="1">
      <alignment vertical="top" wrapText="1"/>
    </xf>
    <xf numFmtId="0" fontId="0" fillId="0" borderId="0" xfId="0" applyAlignment="1" applyProtection="1">
      <alignment wrapText="1"/>
      <protection locked="0"/>
    </xf>
    <xf numFmtId="0" fontId="3" fillId="0" borderId="0" xfId="0" applyFont="1" applyAlignment="1">
      <alignment horizontal="left" wrapText="1"/>
    </xf>
    <xf numFmtId="0" fontId="3" fillId="3" borderId="37" xfId="0" applyFont="1" applyFill="1" applyBorder="1" applyAlignment="1">
      <alignment horizontal="center" wrapText="1"/>
    </xf>
    <xf numFmtId="0" fontId="3" fillId="3" borderId="1" xfId="0" applyFont="1" applyFill="1" applyBorder="1" applyProtection="1">
      <protection locked="0"/>
    </xf>
    <xf numFmtId="0" fontId="3" fillId="3" borderId="1" xfId="0" applyFont="1" applyFill="1" applyBorder="1" applyAlignment="1">
      <alignment wrapText="1"/>
    </xf>
    <xf numFmtId="0" fontId="0" fillId="4" borderId="0" xfId="0" applyFill="1" applyAlignment="1">
      <alignment wrapText="1"/>
    </xf>
    <xf numFmtId="0" fontId="3" fillId="7" borderId="10" xfId="0" applyFont="1" applyFill="1" applyBorder="1" applyAlignment="1">
      <alignment horizontal="left" wrapText="1"/>
    </xf>
    <xf numFmtId="0" fontId="0" fillId="0" borderId="41" xfId="0" applyBorder="1" applyAlignment="1">
      <alignment horizontal="center" vertical="top"/>
    </xf>
    <xf numFmtId="0" fontId="0" fillId="2" borderId="40" xfId="0" applyFill="1" applyBorder="1" applyAlignment="1">
      <alignment vertical="top" wrapText="1"/>
    </xf>
    <xf numFmtId="0" fontId="16" fillId="8" borderId="47" xfId="7" applyFill="1" applyBorder="1" applyAlignment="1">
      <alignment vertical="top"/>
    </xf>
    <xf numFmtId="0" fontId="0" fillId="3" borderId="10" xfId="0" applyFill="1" applyBorder="1" applyAlignment="1">
      <alignment vertical="top" wrapText="1"/>
    </xf>
    <xf numFmtId="0" fontId="4" fillId="3" borderId="10" xfId="7" applyFont="1" applyFill="1" applyBorder="1" applyAlignment="1">
      <alignment vertical="top" wrapText="1"/>
    </xf>
    <xf numFmtId="0" fontId="4" fillId="8" borderId="23" xfId="0" applyFont="1" applyFill="1" applyBorder="1" applyAlignment="1">
      <alignment vertical="top" wrapText="1"/>
    </xf>
    <xf numFmtId="0" fontId="0" fillId="8" borderId="48" xfId="0" applyFill="1" applyBorder="1" applyAlignment="1">
      <alignment vertical="top" wrapText="1"/>
    </xf>
    <xf numFmtId="0" fontId="4" fillId="2" borderId="23" xfId="0" applyFont="1" applyFill="1" applyBorder="1" applyAlignment="1">
      <alignment vertical="top" wrapText="1"/>
    </xf>
    <xf numFmtId="0" fontId="4" fillId="2" borderId="48" xfId="0" applyFont="1" applyFill="1" applyBorder="1" applyAlignment="1">
      <alignment vertical="top" wrapText="1"/>
    </xf>
    <xf numFmtId="0" fontId="0" fillId="5" borderId="23" xfId="0" applyFill="1" applyBorder="1" applyAlignment="1">
      <alignment horizontal="center" vertical="top"/>
    </xf>
    <xf numFmtId="0" fontId="0" fillId="16" borderId="48" xfId="0" applyFill="1" applyBorder="1" applyAlignment="1">
      <alignment horizontal="center" vertical="top"/>
    </xf>
    <xf numFmtId="0" fontId="4" fillId="7" borderId="7" xfId="0" applyFont="1" applyFill="1" applyBorder="1" applyAlignment="1">
      <alignment vertical="top" wrapText="1"/>
    </xf>
    <xf numFmtId="0" fontId="0" fillId="3" borderId="7" xfId="0" applyFill="1" applyBorder="1" applyAlignment="1" applyProtection="1">
      <alignment vertical="top" wrapText="1"/>
      <protection locked="0"/>
    </xf>
    <xf numFmtId="0" fontId="3" fillId="2" borderId="10" xfId="0" applyFont="1" applyFill="1" applyBorder="1" applyAlignment="1">
      <alignment vertical="top" wrapText="1"/>
    </xf>
    <xf numFmtId="0" fontId="0" fillId="0" borderId="49" xfId="0" applyBorder="1" applyAlignment="1">
      <alignment horizontal="center" vertical="top"/>
    </xf>
    <xf numFmtId="0" fontId="0" fillId="7" borderId="23" xfId="0" applyFill="1" applyBorder="1" applyAlignment="1">
      <alignment vertical="top" wrapText="1"/>
    </xf>
    <xf numFmtId="0" fontId="16" fillId="8" borderId="50" xfId="7" applyFill="1" applyBorder="1" applyAlignment="1">
      <alignment vertical="top"/>
    </xf>
    <xf numFmtId="0" fontId="16" fillId="8" borderId="23" xfId="7" applyFill="1" applyBorder="1" applyAlignment="1">
      <alignment vertical="top" wrapText="1"/>
    </xf>
    <xf numFmtId="0" fontId="16" fillId="8" borderId="7" xfId="7" applyFill="1" applyBorder="1" applyAlignment="1">
      <alignment vertical="top" wrapText="1"/>
    </xf>
    <xf numFmtId="0" fontId="16" fillId="17" borderId="0" xfId="7" applyFill="1" applyBorder="1" applyAlignment="1">
      <alignment vertical="top" wrapText="1"/>
    </xf>
    <xf numFmtId="0" fontId="4" fillId="2" borderId="51" xfId="0" applyFont="1" applyFill="1" applyBorder="1" applyAlignment="1">
      <alignment vertical="top" wrapText="1"/>
    </xf>
    <xf numFmtId="0" fontId="16" fillId="8" borderId="51" xfId="7" applyFill="1" applyBorder="1" applyAlignment="1">
      <alignment vertical="top"/>
    </xf>
    <xf numFmtId="0" fontId="3" fillId="15" borderId="10" xfId="0" applyFont="1" applyFill="1" applyBorder="1" applyAlignment="1">
      <alignment horizontal="center" vertical="top" wrapText="1"/>
    </xf>
    <xf numFmtId="0" fontId="16" fillId="8" borderId="2" xfId="7" applyFill="1" applyBorder="1" applyAlignment="1">
      <alignment vertical="top" wrapText="1"/>
    </xf>
    <xf numFmtId="0" fontId="16" fillId="8" borderId="51" xfId="7" applyFill="1" applyBorder="1" applyAlignment="1">
      <alignment vertical="top" wrapText="1"/>
    </xf>
    <xf numFmtId="0" fontId="24" fillId="6" borderId="1" xfId="2" applyFont="1" applyFill="1" applyBorder="1" applyAlignment="1">
      <alignment horizontal="center" wrapText="1"/>
    </xf>
    <xf numFmtId="0" fontId="7" fillId="6" borderId="1" xfId="2" applyFont="1" applyFill="1" applyBorder="1" applyAlignment="1">
      <alignment horizontal="center" vertical="top" wrapText="1"/>
    </xf>
    <xf numFmtId="0" fontId="25" fillId="6" borderId="52" xfId="2" applyFont="1" applyFill="1" applyBorder="1" applyAlignment="1">
      <alignment horizontal="center"/>
    </xf>
    <xf numFmtId="0" fontId="25" fillId="29" borderId="8" xfId="2" applyFont="1" applyFill="1" applyBorder="1" applyAlignment="1" applyProtection="1">
      <alignment horizontal="center" vertical="center"/>
      <protection locked="0"/>
    </xf>
    <xf numFmtId="0" fontId="25" fillId="29" borderId="52" xfId="2" applyFont="1" applyFill="1" applyBorder="1" applyAlignment="1" applyProtection="1">
      <alignment horizontal="center" vertical="center"/>
      <protection locked="0"/>
    </xf>
    <xf numFmtId="0" fontId="25" fillId="6" borderId="1" xfId="2" applyFont="1" applyFill="1" applyBorder="1" applyAlignment="1">
      <alignment horizontal="center"/>
    </xf>
    <xf numFmtId="0" fontId="25" fillId="29" borderId="11" xfId="2" applyFont="1" applyFill="1" applyBorder="1" applyAlignment="1" applyProtection="1">
      <alignment horizontal="center" vertical="center"/>
      <protection locked="0"/>
    </xf>
    <xf numFmtId="0" fontId="25" fillId="29" borderId="1" xfId="2" applyFont="1" applyFill="1" applyBorder="1" applyAlignment="1" applyProtection="1">
      <alignment horizontal="center" vertical="center"/>
      <protection locked="0"/>
    </xf>
    <xf numFmtId="0" fontId="25" fillId="0" borderId="10" xfId="2" applyFont="1" applyBorder="1" applyAlignment="1">
      <alignment horizontal="center"/>
    </xf>
    <xf numFmtId="0" fontId="25" fillId="0" borderId="10" xfId="2" applyFont="1" applyBorder="1" applyAlignment="1">
      <alignment horizontal="center" vertical="center"/>
    </xf>
    <xf numFmtId="0" fontId="26" fillId="6" borderId="1" xfId="2" applyFont="1" applyFill="1" applyBorder="1" applyAlignment="1">
      <alignment horizontal="center"/>
    </xf>
    <xf numFmtId="0" fontId="4" fillId="2" borderId="20" xfId="0" applyFont="1" applyFill="1" applyBorder="1" applyAlignment="1">
      <alignment wrapText="1"/>
    </xf>
    <xf numFmtId="0" fontId="16" fillId="8" borderId="54" xfId="7" applyFill="1" applyBorder="1" applyAlignment="1">
      <alignment vertical="top"/>
    </xf>
    <xf numFmtId="0" fontId="0" fillId="0" borderId="55" xfId="0" applyBorder="1" applyAlignment="1">
      <alignment horizontal="center" vertical="top"/>
    </xf>
    <xf numFmtId="0" fontId="0" fillId="2" borderId="31" xfId="0" applyFill="1" applyBorder="1" applyAlignment="1">
      <alignment vertical="top" wrapText="1"/>
    </xf>
    <xf numFmtId="0" fontId="0" fillId="3" borderId="31" xfId="0" applyFill="1" applyBorder="1" applyAlignment="1" applyProtection="1">
      <alignment vertical="top" wrapText="1" readingOrder="1"/>
      <protection locked="0"/>
    </xf>
    <xf numFmtId="0" fontId="3" fillId="0" borderId="10" xfId="0" applyFont="1" applyBorder="1" applyAlignment="1">
      <alignment horizontal="center" vertical="top"/>
    </xf>
    <xf numFmtId="0" fontId="13" fillId="0" borderId="0" xfId="0" applyFont="1" applyAlignment="1">
      <alignment wrapText="1"/>
    </xf>
    <xf numFmtId="0" fontId="0" fillId="3" borderId="19" xfId="0" applyFill="1" applyBorder="1" applyAlignment="1" applyProtection="1">
      <alignment vertical="top" wrapText="1"/>
      <protection locked="0"/>
    </xf>
    <xf numFmtId="0" fontId="0" fillId="0" borderId="10" xfId="0" applyBorder="1"/>
    <xf numFmtId="0" fontId="3" fillId="6" borderId="0" xfId="0" applyFont="1" applyFill="1" applyAlignment="1">
      <alignment horizontal="center"/>
    </xf>
    <xf numFmtId="0" fontId="3" fillId="6" borderId="0" xfId="0" applyFont="1" applyFill="1" applyAlignment="1">
      <alignment wrapText="1"/>
    </xf>
    <xf numFmtId="0" fontId="3" fillId="6" borderId="0" xfId="0" applyFont="1" applyFill="1"/>
    <xf numFmtId="0" fontId="0" fillId="6" borderId="0" xfId="0" applyFill="1" applyProtection="1">
      <protection locked="0"/>
    </xf>
    <xf numFmtId="0" fontId="3" fillId="2" borderId="56" xfId="0" applyFont="1" applyFill="1" applyBorder="1"/>
    <xf numFmtId="0" fontId="3" fillId="9" borderId="57" xfId="0" applyFont="1" applyFill="1" applyBorder="1"/>
    <xf numFmtId="0" fontId="28" fillId="6" borderId="0" xfId="0" applyFont="1" applyFill="1" applyAlignment="1">
      <alignment horizontal="center"/>
    </xf>
    <xf numFmtId="0" fontId="28" fillId="6" borderId="0" xfId="0" applyFont="1" applyFill="1"/>
    <xf numFmtId="0" fontId="18" fillId="6" borderId="0" xfId="0" applyFont="1" applyFill="1" applyProtection="1">
      <protection locked="0"/>
    </xf>
    <xf numFmtId="0" fontId="3" fillId="3" borderId="56" xfId="0" applyFont="1" applyFill="1" applyBorder="1"/>
    <xf numFmtId="0" fontId="0" fillId="0" borderId="0" xfId="0" applyAlignment="1" applyProtection="1">
      <alignment vertical="top" wrapText="1"/>
      <protection locked="0"/>
    </xf>
    <xf numFmtId="0" fontId="16" fillId="0" borderId="0" xfId="7" applyFill="1" applyBorder="1" applyAlignment="1">
      <alignment vertical="top" wrapText="1"/>
    </xf>
    <xf numFmtId="0" fontId="21" fillId="0" borderId="0" xfId="7" applyFont="1" applyFill="1" applyBorder="1" applyAlignment="1">
      <alignment vertical="top" wrapText="1"/>
    </xf>
    <xf numFmtId="0" fontId="7" fillId="2" borderId="19" xfId="0" applyFont="1" applyFill="1" applyBorder="1" applyAlignment="1">
      <alignment vertical="top" wrapText="1"/>
    </xf>
    <xf numFmtId="0" fontId="0" fillId="0" borderId="10" xfId="0" applyBorder="1" applyAlignment="1">
      <alignment wrapText="1"/>
    </xf>
    <xf numFmtId="0" fontId="16" fillId="17" borderId="59" xfId="7" applyFill="1" applyBorder="1" applyAlignment="1">
      <alignment vertical="center" wrapText="1"/>
    </xf>
    <xf numFmtId="0" fontId="16" fillId="0" borderId="0" xfId="7" applyFill="1" applyBorder="1" applyAlignment="1">
      <alignment vertical="center" wrapText="1"/>
    </xf>
    <xf numFmtId="0" fontId="4" fillId="2" borderId="19" xfId="0" applyFont="1" applyFill="1" applyBorder="1" applyAlignment="1">
      <alignment vertical="top" wrapText="1"/>
    </xf>
    <xf numFmtId="0" fontId="16" fillId="8" borderId="26" xfId="7" applyFill="1" applyBorder="1" applyAlignment="1">
      <alignment vertical="top"/>
    </xf>
    <xf numFmtId="0" fontId="0" fillId="0" borderId="10" xfId="0" applyBorder="1" applyAlignment="1">
      <alignment vertical="top" wrapText="1"/>
    </xf>
    <xf numFmtId="0" fontId="16" fillId="17" borderId="27" xfId="7" applyFill="1" applyBorder="1" applyAlignment="1">
      <alignment vertical="center"/>
    </xf>
    <xf numFmtId="0" fontId="3" fillId="0" borderId="2" xfId="0" applyFont="1" applyBorder="1" applyAlignment="1">
      <alignment horizontal="center"/>
    </xf>
    <xf numFmtId="0" fontId="3" fillId="0" borderId="10" xfId="0" applyFont="1" applyBorder="1" applyAlignment="1">
      <alignment horizontal="left" vertical="top" wrapText="1"/>
    </xf>
    <xf numFmtId="0" fontId="3" fillId="0" borderId="10" xfId="0" applyFont="1" applyBorder="1" applyAlignment="1">
      <alignment horizontal="center"/>
    </xf>
    <xf numFmtId="0" fontId="0" fillId="30" borderId="0" xfId="0" applyFill="1"/>
    <xf numFmtId="0" fontId="12" fillId="0" borderId="0" xfId="0" applyFont="1"/>
    <xf numFmtId="0" fontId="12" fillId="0" borderId="0" xfId="0" applyFont="1" applyAlignment="1">
      <alignment vertical="top" wrapText="1"/>
    </xf>
    <xf numFmtId="0" fontId="9" fillId="0" borderId="0" xfId="0" applyFont="1" applyAlignment="1">
      <alignment horizontal="left" vertical="top"/>
    </xf>
    <xf numFmtId="0" fontId="29" fillId="0" borderId="1" xfId="8" applyFont="1" applyBorder="1" applyAlignment="1">
      <alignment wrapText="1"/>
    </xf>
    <xf numFmtId="0" fontId="29" fillId="33" borderId="1" xfId="8" applyFont="1" applyFill="1" applyBorder="1" applyAlignment="1" applyProtection="1">
      <alignment wrapText="1"/>
      <protection locked="0"/>
    </xf>
    <xf numFmtId="0" fontId="9" fillId="0" borderId="0" xfId="0" applyFont="1"/>
    <xf numFmtId="0" fontId="11" fillId="32" borderId="61" xfId="0" applyFont="1" applyFill="1" applyBorder="1" applyAlignment="1">
      <alignment horizontal="center" vertical="top"/>
    </xf>
    <xf numFmtId="0" fontId="9" fillId="32" borderId="0" xfId="0" applyFont="1" applyFill="1" applyAlignment="1">
      <alignment horizontal="right" vertical="top"/>
    </xf>
    <xf numFmtId="0" fontId="9" fillId="32" borderId="62" xfId="0" applyFont="1" applyFill="1" applyBorder="1" applyAlignment="1">
      <alignment vertical="top" wrapText="1"/>
    </xf>
    <xf numFmtId="0" fontId="9" fillId="32" borderId="63" xfId="0" applyFont="1" applyFill="1" applyBorder="1" applyAlignment="1">
      <alignment vertical="top" wrapText="1"/>
    </xf>
    <xf numFmtId="0" fontId="9" fillId="32" borderId="64" xfId="0" applyFont="1" applyFill="1" applyBorder="1" applyAlignment="1">
      <alignment vertical="top" wrapText="1"/>
    </xf>
    <xf numFmtId="0" fontId="9" fillId="0" borderId="64" xfId="0" applyFont="1" applyBorder="1" applyAlignment="1">
      <alignment horizontal="left" vertical="top" wrapText="1"/>
    </xf>
    <xf numFmtId="0" fontId="9" fillId="0" borderId="64" xfId="0" applyFont="1" applyBorder="1" applyAlignment="1">
      <alignment horizontal="left" vertical="top"/>
    </xf>
    <xf numFmtId="0" fontId="9" fillId="32" borderId="65" xfId="0" applyFont="1" applyFill="1" applyBorder="1" applyAlignment="1">
      <alignment vertical="top" wrapText="1"/>
    </xf>
    <xf numFmtId="0" fontId="9" fillId="32" borderId="66" xfId="0" applyFont="1" applyFill="1" applyBorder="1" applyAlignment="1">
      <alignment vertical="top" wrapText="1"/>
    </xf>
    <xf numFmtId="0" fontId="9" fillId="32" borderId="1" xfId="0" applyFont="1" applyFill="1" applyBorder="1" applyAlignment="1">
      <alignment vertical="top" wrapText="1"/>
    </xf>
    <xf numFmtId="10" fontId="9" fillId="34" borderId="1" xfId="0" applyNumberFormat="1" applyFont="1" applyFill="1" applyBorder="1" applyProtection="1">
      <protection locked="0"/>
    </xf>
    <xf numFmtId="10" fontId="9" fillId="34" borderId="9" xfId="0" applyNumberFormat="1" applyFont="1" applyFill="1" applyBorder="1" applyProtection="1">
      <protection locked="0"/>
    </xf>
    <xf numFmtId="10" fontId="9" fillId="34" borderId="10" xfId="0" applyNumberFormat="1" applyFont="1" applyFill="1" applyBorder="1" applyProtection="1">
      <protection locked="0"/>
    </xf>
    <xf numFmtId="10" fontId="9" fillId="34" borderId="68" xfId="0" applyNumberFormat="1" applyFont="1" applyFill="1" applyBorder="1" applyProtection="1">
      <protection locked="0"/>
    </xf>
    <xf numFmtId="0" fontId="11" fillId="0" borderId="0" xfId="0" applyFont="1" applyAlignment="1">
      <alignment horizontal="center" vertical="center" wrapText="1"/>
    </xf>
    <xf numFmtId="0" fontId="9" fillId="0" borderId="10" xfId="0" applyFont="1" applyBorder="1" applyAlignment="1">
      <alignment vertical="top" wrapText="1"/>
    </xf>
    <xf numFmtId="10" fontId="9" fillId="0" borderId="10" xfId="0" applyNumberFormat="1" applyFont="1" applyBorder="1"/>
    <xf numFmtId="0" fontId="9" fillId="32" borderId="11" xfId="0" applyFont="1" applyFill="1" applyBorder="1" applyAlignment="1">
      <alignment vertical="top" wrapText="1"/>
    </xf>
    <xf numFmtId="0" fontId="9" fillId="32" borderId="4" xfId="0" applyFont="1" applyFill="1" applyBorder="1" applyAlignment="1">
      <alignment vertical="top" wrapText="1"/>
    </xf>
    <xf numFmtId="10" fontId="9" fillId="34" borderId="53" xfId="0" applyNumberFormat="1" applyFont="1" applyFill="1" applyBorder="1" applyProtection="1">
      <protection locked="0"/>
    </xf>
    <xf numFmtId="10" fontId="9" fillId="34" borderId="3" xfId="0" applyNumberFormat="1" applyFont="1" applyFill="1" applyBorder="1" applyProtection="1">
      <protection locked="0"/>
    </xf>
    <xf numFmtId="10" fontId="9" fillId="34" borderId="70" xfId="0" applyNumberFormat="1" applyFont="1" applyFill="1" applyBorder="1" applyProtection="1">
      <protection locked="0"/>
    </xf>
    <xf numFmtId="0" fontId="11" fillId="0" borderId="71" xfId="0" applyFont="1" applyBorder="1" applyAlignment="1">
      <alignment horizontal="center" vertical="center" wrapText="1"/>
    </xf>
    <xf numFmtId="0" fontId="11" fillId="0" borderId="11" xfId="0" applyFont="1" applyBorder="1" applyAlignment="1">
      <alignment vertical="top" wrapText="1"/>
    </xf>
    <xf numFmtId="0" fontId="0" fillId="2" borderId="27" xfId="0" applyFill="1" applyBorder="1"/>
    <xf numFmtId="0" fontId="0" fillId="2" borderId="0" xfId="0" applyFill="1" applyAlignment="1">
      <alignment wrapText="1"/>
    </xf>
    <xf numFmtId="0" fontId="16" fillId="8" borderId="0" xfId="7" applyFill="1"/>
    <xf numFmtId="0" fontId="16" fillId="8" borderId="27" xfId="7" applyFill="1" applyBorder="1" applyAlignment="1">
      <alignment wrapText="1"/>
    </xf>
    <xf numFmtId="0" fontId="4" fillId="0" borderId="0" xfId="0" applyFont="1" applyAlignment="1">
      <alignment vertical="top" wrapText="1"/>
    </xf>
    <xf numFmtId="0" fontId="16" fillId="0" borderId="0" xfId="7" applyFill="1" applyBorder="1" applyAlignment="1">
      <alignment vertical="top"/>
    </xf>
    <xf numFmtId="0" fontId="16" fillId="17" borderId="58" xfId="7" applyFill="1" applyBorder="1" applyAlignment="1">
      <alignment vertical="top" wrapText="1"/>
    </xf>
    <xf numFmtId="0" fontId="0" fillId="0" borderId="7" xfId="0" applyBorder="1" applyAlignment="1">
      <alignment vertical="top" wrapText="1"/>
    </xf>
    <xf numFmtId="0" fontId="16" fillId="0" borderId="7" xfId="7" applyFill="1" applyBorder="1" applyAlignment="1">
      <alignment vertical="top" wrapText="1"/>
    </xf>
    <xf numFmtId="0" fontId="0" fillId="0" borderId="0" xfId="0" applyAlignment="1" applyProtection="1">
      <alignment vertical="top" wrapText="1" readingOrder="1"/>
      <protection locked="0"/>
    </xf>
    <xf numFmtId="0" fontId="0" fillId="0" borderId="7" xfId="0" applyBorder="1" applyAlignment="1" applyProtection="1">
      <alignment vertical="top" wrapText="1"/>
      <protection locked="0"/>
    </xf>
    <xf numFmtId="0" fontId="16" fillId="0" borderId="0" xfId="7" applyFill="1" applyAlignment="1">
      <alignment vertical="top"/>
    </xf>
    <xf numFmtId="0" fontId="0" fillId="0" borderId="58" xfId="0" applyBorder="1" applyAlignment="1">
      <alignment horizontal="center" vertical="top"/>
    </xf>
    <xf numFmtId="0" fontId="16" fillId="8" borderId="35" xfId="7" applyFill="1" applyBorder="1" applyAlignment="1">
      <alignment vertical="top"/>
    </xf>
    <xf numFmtId="0" fontId="16" fillId="8" borderId="30" xfId="7" applyFill="1" applyBorder="1" applyAlignment="1">
      <alignment vertical="top"/>
    </xf>
    <xf numFmtId="0" fontId="4" fillId="2" borderId="35" xfId="0" applyFont="1" applyFill="1" applyBorder="1" applyAlignment="1">
      <alignment vertical="top" wrapText="1"/>
    </xf>
    <xf numFmtId="0" fontId="16" fillId="17" borderId="35" xfId="7" applyFill="1" applyBorder="1" applyAlignment="1">
      <alignment vertical="top" wrapText="1"/>
    </xf>
    <xf numFmtId="0" fontId="0" fillId="3" borderId="35" xfId="0" applyFill="1" applyBorder="1" applyAlignment="1" applyProtection="1">
      <alignment vertical="top" wrapText="1" readingOrder="1"/>
      <protection locked="0"/>
    </xf>
    <xf numFmtId="0" fontId="21" fillId="0" borderId="7" xfId="7" applyFont="1" applyFill="1" applyBorder="1" applyAlignment="1">
      <alignment vertical="top" wrapText="1"/>
    </xf>
    <xf numFmtId="0" fontId="14" fillId="0" borderId="7" xfId="7" applyFont="1" applyFill="1" applyBorder="1" applyAlignment="1">
      <alignment vertical="top" wrapText="1"/>
    </xf>
    <xf numFmtId="0" fontId="0" fillId="2" borderId="60" xfId="0" applyFill="1" applyBorder="1" applyAlignment="1">
      <alignment vertical="top" wrapText="1"/>
    </xf>
    <xf numFmtId="0" fontId="0" fillId="3" borderId="60" xfId="0" applyFill="1" applyBorder="1" applyAlignment="1" applyProtection="1">
      <alignment vertical="top" wrapText="1"/>
      <protection locked="0"/>
    </xf>
    <xf numFmtId="0" fontId="0" fillId="9" borderId="60" xfId="0" applyFill="1" applyBorder="1" applyAlignment="1" applyProtection="1">
      <alignment vertical="top" wrapText="1"/>
      <protection locked="0"/>
    </xf>
    <xf numFmtId="0" fontId="0" fillId="2" borderId="58" xfId="0" applyFill="1" applyBorder="1" applyAlignment="1">
      <alignment vertical="top" wrapText="1"/>
    </xf>
    <xf numFmtId="0" fontId="16" fillId="8" borderId="58" xfId="7" applyFill="1" applyBorder="1" applyAlignment="1">
      <alignment vertical="top"/>
    </xf>
    <xf numFmtId="0" fontId="0" fillId="3" borderId="58" xfId="0" applyFill="1" applyBorder="1" applyAlignment="1" applyProtection="1">
      <alignment vertical="top" wrapText="1"/>
      <protection locked="0"/>
    </xf>
    <xf numFmtId="0" fontId="0" fillId="9" borderId="58" xfId="0" applyFill="1" applyBorder="1" applyAlignment="1" applyProtection="1">
      <alignment vertical="top" wrapText="1"/>
      <protection locked="0"/>
    </xf>
    <xf numFmtId="0" fontId="0" fillId="8" borderId="60" xfId="0" applyFill="1" applyBorder="1" applyAlignment="1">
      <alignment vertical="top" wrapText="1"/>
    </xf>
    <xf numFmtId="0" fontId="0" fillId="2" borderId="26" xfId="0" applyFill="1" applyBorder="1" applyAlignment="1">
      <alignment vertical="top" wrapText="1"/>
    </xf>
    <xf numFmtId="0" fontId="16" fillId="17" borderId="26" xfId="7" applyFill="1" applyBorder="1" applyAlignment="1">
      <alignment vertical="top" wrapText="1"/>
    </xf>
    <xf numFmtId="0" fontId="4" fillId="9" borderId="26" xfId="0" applyFont="1" applyFill="1" applyBorder="1" applyAlignment="1" applyProtection="1">
      <alignment vertical="top" wrapText="1"/>
      <protection locked="0"/>
    </xf>
    <xf numFmtId="0" fontId="0" fillId="0" borderId="58" xfId="0" applyBorder="1" applyAlignment="1">
      <alignment horizontal="center"/>
    </xf>
    <xf numFmtId="0" fontId="0" fillId="2" borderId="30" xfId="0" applyFill="1" applyBorder="1" applyAlignment="1">
      <alignment horizontal="left" vertical="top" wrapText="1"/>
    </xf>
    <xf numFmtId="0" fontId="0" fillId="3" borderId="30" xfId="0" applyFill="1" applyBorder="1" applyAlignment="1" applyProtection="1">
      <alignment vertical="top" wrapText="1"/>
      <protection locked="0"/>
    </xf>
    <xf numFmtId="0" fontId="0" fillId="2" borderId="30" xfId="0" applyFill="1" applyBorder="1" applyAlignment="1">
      <alignment vertical="top" wrapText="1"/>
    </xf>
    <xf numFmtId="0" fontId="4" fillId="2" borderId="30" xfId="0" applyFont="1" applyFill="1" applyBorder="1" applyAlignment="1">
      <alignment vertical="top" wrapText="1"/>
    </xf>
    <xf numFmtId="0" fontId="0" fillId="0" borderId="26" xfId="0" applyBorder="1" applyAlignment="1">
      <alignment horizontal="center"/>
    </xf>
    <xf numFmtId="0" fontId="0" fillId="0" borderId="30" xfId="0" applyBorder="1" applyAlignment="1">
      <alignment horizontal="center"/>
    </xf>
    <xf numFmtId="0" fontId="16" fillId="8" borderId="27" xfId="7" applyFill="1" applyBorder="1" applyAlignment="1">
      <alignment vertical="top"/>
    </xf>
    <xf numFmtId="0" fontId="0" fillId="0" borderId="7" xfId="0" applyBorder="1" applyAlignment="1">
      <alignment horizontal="center"/>
    </xf>
    <xf numFmtId="0" fontId="0" fillId="2" borderId="26" xfId="0" applyFill="1" applyBorder="1" applyAlignment="1">
      <alignment horizontal="left" vertical="top" wrapText="1"/>
    </xf>
    <xf numFmtId="0" fontId="0" fillId="8" borderId="26" xfId="0" applyFill="1" applyBorder="1" applyAlignment="1">
      <alignment wrapText="1"/>
    </xf>
    <xf numFmtId="0" fontId="0" fillId="0" borderId="72" xfId="0" applyBorder="1" applyAlignment="1">
      <alignment horizontal="center" vertical="top"/>
    </xf>
    <xf numFmtId="0" fontId="0" fillId="2" borderId="72" xfId="0" applyFill="1" applyBorder="1" applyAlignment="1">
      <alignment vertical="top" wrapText="1"/>
    </xf>
    <xf numFmtId="0" fontId="16" fillId="17" borderId="72" xfId="7" applyFill="1" applyBorder="1" applyAlignment="1">
      <alignment vertical="top" wrapText="1"/>
    </xf>
    <xf numFmtId="0" fontId="4" fillId="9" borderId="72" xfId="0" applyFont="1" applyFill="1" applyBorder="1" applyAlignment="1" applyProtection="1">
      <alignment vertical="top" wrapText="1"/>
      <protection locked="0"/>
    </xf>
    <xf numFmtId="0" fontId="0" fillId="0" borderId="73" xfId="0" applyBorder="1" applyAlignment="1">
      <alignment horizontal="center" vertical="top"/>
    </xf>
    <xf numFmtId="0" fontId="0" fillId="2" borderId="74" xfId="0" applyFill="1" applyBorder="1" applyAlignment="1">
      <alignment vertical="top" wrapText="1"/>
    </xf>
    <xf numFmtId="0" fontId="16" fillId="17" borderId="74" xfId="7" applyFill="1" applyBorder="1" applyAlignment="1">
      <alignment vertical="top" wrapText="1"/>
    </xf>
    <xf numFmtId="0" fontId="4" fillId="9" borderId="74" xfId="0" applyFont="1" applyFill="1" applyBorder="1" applyAlignment="1" applyProtection="1">
      <alignment vertical="top" wrapText="1"/>
      <protection locked="0"/>
    </xf>
    <xf numFmtId="0" fontId="0" fillId="0" borderId="75" xfId="0" applyBorder="1" applyAlignment="1">
      <alignment horizontal="center" vertical="top"/>
    </xf>
    <xf numFmtId="0" fontId="0" fillId="3" borderId="74" xfId="0" applyFill="1" applyBorder="1" applyAlignment="1" applyProtection="1">
      <alignment vertical="top" wrapText="1" readingOrder="1"/>
      <protection locked="0"/>
    </xf>
    <xf numFmtId="0" fontId="0" fillId="0" borderId="76" xfId="0" applyBorder="1" applyAlignment="1">
      <alignment horizontal="center" vertical="top"/>
    </xf>
    <xf numFmtId="0" fontId="0" fillId="2" borderId="76" xfId="0" applyFill="1" applyBorder="1" applyAlignment="1">
      <alignment vertical="top" wrapText="1"/>
    </xf>
    <xf numFmtId="0" fontId="16" fillId="17" borderId="76" xfId="7" applyFill="1" applyBorder="1" applyAlignment="1">
      <alignment vertical="top" wrapText="1"/>
    </xf>
    <xf numFmtId="0" fontId="4" fillId="9" borderId="76" xfId="0" applyFont="1" applyFill="1" applyBorder="1" applyAlignment="1" applyProtection="1">
      <alignment vertical="top" wrapText="1"/>
      <protection locked="0"/>
    </xf>
    <xf numFmtId="0" fontId="4" fillId="3" borderId="2" xfId="7" applyFont="1" applyFill="1" applyBorder="1" applyAlignment="1" applyProtection="1">
      <alignment vertical="top" wrapText="1"/>
      <protection locked="0"/>
    </xf>
    <xf numFmtId="0" fontId="4" fillId="3" borderId="32" xfId="7" applyFont="1" applyFill="1" applyBorder="1" applyAlignment="1" applyProtection="1">
      <alignment vertical="top" wrapText="1"/>
      <protection locked="0"/>
    </xf>
    <xf numFmtId="0" fontId="0" fillId="9" borderId="30" xfId="0" applyFill="1" applyBorder="1" applyAlignment="1" applyProtection="1">
      <alignment vertical="top" wrapText="1"/>
      <protection locked="0"/>
    </xf>
    <xf numFmtId="0" fontId="21" fillId="3" borderId="32" xfId="7" applyFont="1" applyFill="1" applyBorder="1" applyAlignment="1" applyProtection="1">
      <alignment vertical="top" wrapText="1"/>
      <protection locked="0"/>
    </xf>
    <xf numFmtId="0" fontId="0" fillId="9" borderId="31" xfId="0" applyFill="1" applyBorder="1" applyAlignment="1" applyProtection="1">
      <alignment vertical="top" wrapText="1"/>
      <protection locked="0"/>
    </xf>
    <xf numFmtId="0" fontId="4" fillId="9" borderId="32" xfId="0" applyFont="1" applyFill="1" applyBorder="1" applyAlignment="1" applyProtection="1">
      <alignment vertical="top" wrapText="1"/>
      <protection locked="0"/>
    </xf>
    <xf numFmtId="0" fontId="4" fillId="9" borderId="33" xfId="0" applyFont="1" applyFill="1" applyBorder="1" applyAlignment="1" applyProtection="1">
      <alignment vertical="top" wrapText="1"/>
      <protection locked="0"/>
    </xf>
    <xf numFmtId="0" fontId="0" fillId="9" borderId="35" xfId="0" applyFill="1" applyBorder="1" applyAlignment="1" applyProtection="1">
      <alignment vertical="top" wrapText="1"/>
      <protection locked="0"/>
    </xf>
    <xf numFmtId="0" fontId="3" fillId="9" borderId="2" xfId="0" applyFont="1" applyFill="1" applyBorder="1" applyAlignment="1" applyProtection="1">
      <alignment vertical="top" wrapText="1"/>
      <protection locked="0"/>
    </xf>
    <xf numFmtId="0" fontId="21" fillId="9" borderId="58" xfId="7" applyFont="1" applyFill="1" applyBorder="1" applyAlignment="1" applyProtection="1">
      <alignment vertical="top" wrapText="1"/>
      <protection locked="0"/>
    </xf>
    <xf numFmtId="0" fontId="21" fillId="9" borderId="30" xfId="7" applyFont="1" applyFill="1" applyBorder="1" applyAlignment="1" applyProtection="1">
      <alignment vertical="top" wrapText="1"/>
      <protection locked="0"/>
    </xf>
    <xf numFmtId="0" fontId="21" fillId="9" borderId="0" xfId="7" applyFont="1" applyFill="1" applyBorder="1" applyAlignment="1" applyProtection="1">
      <alignment vertical="top" wrapText="1"/>
      <protection locked="0"/>
    </xf>
    <xf numFmtId="0" fontId="0" fillId="9" borderId="26" xfId="0" applyFill="1" applyBorder="1" applyProtection="1">
      <protection locked="0"/>
    </xf>
    <xf numFmtId="0" fontId="4" fillId="9" borderId="30" xfId="7" applyFont="1" applyFill="1" applyBorder="1" applyAlignment="1" applyProtection="1">
      <alignment vertical="top" wrapText="1"/>
      <protection locked="0"/>
    </xf>
    <xf numFmtId="0" fontId="4" fillId="9" borderId="7" xfId="7" applyFont="1" applyFill="1" applyBorder="1" applyAlignment="1" applyProtection="1">
      <alignment vertical="top" wrapText="1"/>
      <protection locked="0"/>
    </xf>
    <xf numFmtId="0" fontId="4" fillId="9" borderId="58" xfId="7" applyFont="1" applyFill="1" applyBorder="1" applyAlignment="1" applyProtection="1">
      <alignment vertical="top" wrapText="1"/>
      <protection locked="0"/>
    </xf>
    <xf numFmtId="0" fontId="21" fillId="3" borderId="72" xfId="7" applyFont="1" applyFill="1" applyBorder="1" applyAlignment="1" applyProtection="1">
      <alignment vertical="top" wrapText="1"/>
      <protection locked="0"/>
    </xf>
    <xf numFmtId="0" fontId="21" fillId="3" borderId="76" xfId="7" applyFont="1" applyFill="1" applyBorder="1" applyAlignment="1" applyProtection="1">
      <alignment vertical="top" wrapText="1"/>
      <protection locked="0"/>
    </xf>
    <xf numFmtId="0" fontId="21" fillId="3" borderId="26" xfId="7" applyFont="1" applyFill="1" applyBorder="1" applyAlignment="1" applyProtection="1">
      <alignment vertical="top" wrapText="1"/>
      <protection locked="0"/>
    </xf>
    <xf numFmtId="0" fontId="7" fillId="8" borderId="60" xfId="0" applyFont="1" applyFill="1" applyBorder="1" applyAlignment="1">
      <alignment vertical="top" wrapText="1"/>
    </xf>
    <xf numFmtId="0" fontId="16" fillId="8" borderId="77" xfId="7" applyFill="1" applyBorder="1" applyAlignment="1">
      <alignment vertical="top"/>
    </xf>
    <xf numFmtId="0" fontId="6" fillId="21" borderId="2" xfId="0" applyFont="1" applyFill="1" applyBorder="1"/>
    <xf numFmtId="0" fontId="0" fillId="0" borderId="2" xfId="0" applyBorder="1"/>
    <xf numFmtId="0" fontId="3" fillId="4" borderId="9" xfId="0" applyFont="1" applyFill="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21" borderId="0" xfId="0" applyFill="1" applyAlignment="1">
      <alignment wrapText="1"/>
    </xf>
    <xf numFmtId="0" fontId="8" fillId="21" borderId="0" xfId="0" applyFont="1" applyFill="1" applyAlignment="1">
      <alignment wrapText="1"/>
    </xf>
    <xf numFmtId="0" fontId="0" fillId="9" borderId="2" xfId="0" applyFill="1" applyBorder="1" applyAlignment="1" applyProtection="1">
      <alignment vertical="top" wrapText="1"/>
      <protection locked="0"/>
    </xf>
    <xf numFmtId="0" fontId="0" fillId="9" borderId="19" xfId="0" applyFill="1" applyBorder="1" applyAlignment="1" applyProtection="1">
      <alignment vertical="top" wrapText="1"/>
      <protection locked="0"/>
    </xf>
    <xf numFmtId="0" fontId="0" fillId="0" borderId="2" xfId="0" applyBorder="1" applyAlignment="1">
      <alignment horizontal="left" vertical="top" wrapText="1"/>
    </xf>
    <xf numFmtId="0" fontId="0" fillId="0" borderId="19" xfId="0" applyBorder="1" applyAlignment="1">
      <alignment horizontal="left" vertical="top" wrapText="1"/>
    </xf>
    <xf numFmtId="0" fontId="0" fillId="0" borderId="2" xfId="0" applyBorder="1" applyAlignment="1">
      <alignment horizontal="center" vertical="top" wrapText="1"/>
    </xf>
    <xf numFmtId="0" fontId="0" fillId="0" borderId="26" xfId="0" applyBorder="1" applyAlignment="1">
      <alignment horizontal="center" vertical="top" wrapText="1"/>
    </xf>
    <xf numFmtId="0" fontId="0" fillId="0" borderId="2" xfId="0" applyBorder="1" applyAlignment="1">
      <alignment horizontal="center" vertical="top"/>
    </xf>
    <xf numFmtId="0" fontId="0" fillId="0" borderId="26" xfId="0" applyBorder="1" applyAlignment="1">
      <alignment horizontal="center" vertical="top"/>
    </xf>
    <xf numFmtId="0" fontId="0" fillId="9" borderId="44" xfId="0" applyFill="1" applyBorder="1" applyAlignment="1" applyProtection="1">
      <alignment vertical="top" wrapText="1"/>
      <protection locked="0"/>
    </xf>
    <xf numFmtId="0" fontId="0" fillId="3" borderId="44" xfId="0" applyFill="1" applyBorder="1" applyAlignment="1" applyProtection="1">
      <alignment vertical="top" wrapText="1" readingOrder="1"/>
      <protection locked="0"/>
    </xf>
    <xf numFmtId="0" fontId="0" fillId="3" borderId="19" xfId="0" applyFill="1" applyBorder="1" applyAlignment="1" applyProtection="1">
      <alignment vertical="top" wrapText="1" readingOrder="1"/>
      <protection locked="0"/>
    </xf>
    <xf numFmtId="0" fontId="0" fillId="2" borderId="45" xfId="0" applyFill="1" applyBorder="1" applyAlignment="1">
      <alignment horizontal="left" vertical="top" wrapText="1"/>
    </xf>
    <xf numFmtId="0" fontId="0" fillId="2" borderId="46" xfId="0" applyFill="1" applyBorder="1" applyAlignment="1">
      <alignment horizontal="left" vertical="top" wrapText="1"/>
    </xf>
    <xf numFmtId="0" fontId="0" fillId="0" borderId="42" xfId="0" applyBorder="1" applyAlignment="1">
      <alignment horizontal="center" vertical="top"/>
    </xf>
    <xf numFmtId="0" fontId="0" fillId="0" borderId="43" xfId="0" applyBorder="1" applyAlignment="1">
      <alignment horizontal="center" vertical="top"/>
    </xf>
    <xf numFmtId="0" fontId="16" fillId="8" borderId="44" xfId="7" applyFill="1" applyBorder="1" applyAlignment="1">
      <alignment vertical="top"/>
    </xf>
    <xf numFmtId="0" fontId="16" fillId="8" borderId="0" xfId="7" applyFill="1" applyBorder="1" applyAlignment="1">
      <alignment vertical="top"/>
    </xf>
    <xf numFmtId="0" fontId="0" fillId="18" borderId="5" xfId="0" applyFill="1" applyBorder="1" applyAlignment="1">
      <alignment vertical="top" wrapText="1"/>
    </xf>
    <xf numFmtId="0" fontId="0" fillId="22" borderId="9" xfId="0" applyFill="1" applyBorder="1" applyAlignment="1">
      <alignment vertical="top" wrapText="1"/>
    </xf>
    <xf numFmtId="0" fontId="3" fillId="2" borderId="10" xfId="0" applyFont="1" applyFill="1" applyBorder="1" applyAlignment="1">
      <alignment vertical="top" wrapText="1"/>
    </xf>
    <xf numFmtId="0" fontId="0" fillId="3" borderId="33"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9" borderId="33" xfId="0" applyFill="1" applyBorder="1" applyAlignment="1" applyProtection="1">
      <alignment horizontal="left" vertical="top" wrapText="1"/>
      <protection locked="0"/>
    </xf>
    <xf numFmtId="0" fontId="0" fillId="9" borderId="19" xfId="0" applyFill="1" applyBorder="1" applyAlignment="1" applyProtection="1">
      <alignment horizontal="left" vertical="top" wrapText="1"/>
      <protection locked="0"/>
    </xf>
    <xf numFmtId="0" fontId="3" fillId="2" borderId="2" xfId="0" applyFont="1" applyFill="1" applyBorder="1" applyAlignment="1">
      <alignment vertical="top" wrapText="1"/>
    </xf>
    <xf numFmtId="0" fontId="0" fillId="2" borderId="23" xfId="0" applyFill="1" applyBorder="1" applyAlignment="1">
      <alignment vertical="top" wrapText="1"/>
    </xf>
    <xf numFmtId="0" fontId="0" fillId="2" borderId="19" xfId="0" applyFill="1" applyBorder="1" applyAlignment="1">
      <alignment vertical="top" wrapText="1"/>
    </xf>
    <xf numFmtId="0" fontId="0" fillId="2" borderId="2" xfId="0" applyFill="1" applyBorder="1" applyAlignment="1">
      <alignment horizontal="left" vertical="top" wrapText="1"/>
    </xf>
    <xf numFmtId="0" fontId="0" fillId="2" borderId="19" xfId="0" applyFill="1" applyBorder="1" applyAlignment="1">
      <alignment horizontal="left" vertical="top" wrapText="1"/>
    </xf>
    <xf numFmtId="0" fontId="0" fillId="3" borderId="2" xfId="0" applyFill="1" applyBorder="1" applyAlignment="1" applyProtection="1">
      <alignment horizontal="left" vertical="top" wrapText="1"/>
      <protection locked="0"/>
    </xf>
    <xf numFmtId="0" fontId="0" fillId="2" borderId="16" xfId="0" applyFill="1" applyBorder="1" applyAlignment="1">
      <alignment horizontal="left" vertical="top" wrapText="1"/>
    </xf>
    <xf numFmtId="0" fontId="0" fillId="3" borderId="2"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0" borderId="27" xfId="0" applyBorder="1" applyAlignment="1">
      <alignment horizontal="center" vertical="top"/>
    </xf>
    <xf numFmtId="0" fontId="0" fillId="0" borderId="7" xfId="0" applyBorder="1" applyAlignment="1">
      <alignment horizontal="center" vertical="top"/>
    </xf>
    <xf numFmtId="0" fontId="21" fillId="3" borderId="27" xfId="7" applyFont="1" applyFill="1" applyBorder="1" applyAlignment="1" applyProtection="1">
      <alignment vertical="top" wrapText="1"/>
      <protection locked="0"/>
    </xf>
    <xf numFmtId="0" fontId="21" fillId="3" borderId="7" xfId="7" applyFont="1" applyFill="1" applyBorder="1" applyAlignment="1" applyProtection="1">
      <alignment vertical="top" wrapText="1"/>
      <protection locked="0"/>
    </xf>
    <xf numFmtId="0" fontId="21" fillId="9" borderId="27" xfId="7" applyFont="1" applyFill="1" applyBorder="1" applyAlignment="1" applyProtection="1">
      <alignment vertical="top" wrapText="1"/>
      <protection locked="0"/>
    </xf>
    <xf numFmtId="0" fontId="21" fillId="9" borderId="7" xfId="7" applyFont="1" applyFill="1" applyBorder="1" applyAlignment="1" applyProtection="1">
      <alignment vertical="top" wrapText="1"/>
      <protection locked="0"/>
    </xf>
    <xf numFmtId="0" fontId="4" fillId="9" borderId="27" xfId="7" applyFont="1" applyFill="1" applyBorder="1" applyAlignment="1" applyProtection="1">
      <alignment vertical="top" wrapText="1"/>
      <protection locked="0"/>
    </xf>
    <xf numFmtId="0" fontId="4" fillId="9" borderId="26" xfId="7" applyFont="1" applyFill="1" applyBorder="1" applyAlignment="1" applyProtection="1">
      <alignment vertical="top" wrapText="1"/>
      <protection locked="0"/>
    </xf>
    <xf numFmtId="0" fontId="3" fillId="19" borderId="9" xfId="0" applyFont="1" applyFill="1" applyBorder="1" applyAlignment="1">
      <alignment vertical="top"/>
    </xf>
    <xf numFmtId="0" fontId="0" fillId="19" borderId="11" xfId="0" applyFill="1" applyBorder="1" applyAlignment="1">
      <alignment vertical="top"/>
    </xf>
    <xf numFmtId="0" fontId="23" fillId="18" borderId="0" xfId="0" applyFont="1" applyFill="1" applyAlignment="1">
      <alignment vertical="top" wrapText="1"/>
    </xf>
    <xf numFmtId="0" fontId="0" fillId="18" borderId="0" xfId="0" applyFill="1" applyAlignment="1">
      <alignment vertical="top" wrapText="1"/>
    </xf>
    <xf numFmtId="0" fontId="0" fillId="2" borderId="20" xfId="0" applyFill="1" applyBorder="1" applyAlignment="1">
      <alignment vertical="top" wrapText="1"/>
    </xf>
    <xf numFmtId="0" fontId="0" fillId="0" borderId="60" xfId="0" applyBorder="1" applyAlignment="1">
      <alignment vertical="top" wrapText="1"/>
    </xf>
    <xf numFmtId="0" fontId="0" fillId="3" borderId="20" xfId="0" applyFill="1" applyBorder="1" applyAlignment="1" applyProtection="1">
      <alignment vertical="top" wrapText="1"/>
      <protection locked="0"/>
    </xf>
    <xf numFmtId="0" fontId="0" fillId="0" borderId="60" xfId="0" applyBorder="1" applyAlignment="1" applyProtection="1">
      <alignment vertical="top" wrapText="1"/>
      <protection locked="0"/>
    </xf>
    <xf numFmtId="0" fontId="4" fillId="2" borderId="27" xfId="0" applyFont="1" applyFill="1" applyBorder="1" applyAlignment="1">
      <alignment horizontal="left" vertical="top" wrapText="1"/>
    </xf>
    <xf numFmtId="0" fontId="4" fillId="2" borderId="7" xfId="0" applyFont="1" applyFill="1" applyBorder="1" applyAlignment="1">
      <alignment horizontal="left" vertical="top" wrapText="1"/>
    </xf>
    <xf numFmtId="0" fontId="0" fillId="3" borderId="27" xfId="0" applyFill="1" applyBorder="1" applyAlignment="1" applyProtection="1">
      <alignment horizontal="center" vertical="top" wrapText="1"/>
      <protection locked="0"/>
    </xf>
    <xf numFmtId="0" fontId="0" fillId="3" borderId="7" xfId="0" applyFill="1" applyBorder="1" applyAlignment="1" applyProtection="1">
      <alignment horizontal="center" vertical="top" wrapText="1"/>
      <protection locked="0"/>
    </xf>
    <xf numFmtId="0" fontId="0" fillId="2" borderId="27" xfId="0" applyFill="1" applyBorder="1" applyAlignment="1">
      <alignment horizontal="left" vertical="top" wrapText="1"/>
    </xf>
    <xf numFmtId="0" fontId="0" fillId="2" borderId="7" xfId="0" applyFill="1" applyBorder="1" applyAlignment="1">
      <alignment horizontal="left" vertical="top" wrapText="1"/>
    </xf>
    <xf numFmtId="0" fontId="0" fillId="0" borderId="0" xfId="0" applyAlignment="1">
      <alignment horizontal="center"/>
    </xf>
    <xf numFmtId="0" fontId="0" fillId="0" borderId="26" xfId="0" applyBorder="1" applyAlignment="1">
      <alignment horizontal="center"/>
    </xf>
    <xf numFmtId="0" fontId="4" fillId="9" borderId="7" xfId="7" applyFont="1" applyFill="1" applyBorder="1" applyAlignment="1" applyProtection="1">
      <alignment vertical="top" wrapText="1"/>
      <protection locked="0"/>
    </xf>
    <xf numFmtId="0" fontId="3" fillId="19" borderId="9" xfId="0" applyFont="1" applyFill="1" applyBorder="1"/>
    <xf numFmtId="0" fontId="0" fillId="19" borderId="10" xfId="0" applyFill="1" applyBorder="1"/>
    <xf numFmtId="0" fontId="0" fillId="18" borderId="0" xfId="0" applyFill="1" applyAlignment="1">
      <alignment horizontal="left" vertical="top" wrapText="1"/>
    </xf>
    <xf numFmtId="0" fontId="10" fillId="31" borderId="9" xfId="0" applyFont="1" applyFill="1" applyBorder="1"/>
    <xf numFmtId="0" fontId="12" fillId="31" borderId="10" xfId="0" applyFont="1" applyFill="1" applyBorder="1"/>
    <xf numFmtId="0" fontId="12" fillId="31" borderId="11" xfId="0" applyFont="1" applyFill="1" applyBorder="1"/>
    <xf numFmtId="0" fontId="11" fillId="0" borderId="67"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61" xfId="0" applyFont="1" applyBorder="1" applyAlignment="1">
      <alignment horizontal="center" vertical="center"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3" borderId="1" xfId="0" applyFont="1" applyFill="1" applyBorder="1" applyAlignment="1">
      <alignment horizontal="center" wrapText="1"/>
    </xf>
    <xf numFmtId="0" fontId="13" fillId="2" borderId="9" xfId="0" applyFont="1" applyFill="1" applyBorder="1" applyAlignment="1">
      <alignment horizontal="center" wrapText="1"/>
    </xf>
    <xf numFmtId="0" fontId="13" fillId="3" borderId="1" xfId="0" applyFont="1" applyFill="1" applyBorder="1" applyAlignment="1">
      <alignment horizontal="center" wrapText="1"/>
    </xf>
    <xf numFmtId="0" fontId="3" fillId="19" borderId="5" xfId="0" applyFont="1" applyFill="1" applyBorder="1" applyAlignment="1">
      <alignment horizontal="left"/>
    </xf>
    <xf numFmtId="0" fontId="3" fillId="19" borderId="0" xfId="0" applyFont="1" applyFill="1" applyAlignment="1">
      <alignment horizontal="left"/>
    </xf>
    <xf numFmtId="0" fontId="0" fillId="6" borderId="0" xfId="0" applyFill="1" applyAlignment="1">
      <alignment horizontal="left" wrapText="1"/>
    </xf>
    <xf numFmtId="0" fontId="0" fillId="0" borderId="10" xfId="0" applyBorder="1"/>
    <xf numFmtId="0" fontId="0" fillId="18" borderId="2" xfId="0" applyFill="1" applyBorder="1" applyAlignment="1">
      <alignment horizontal="left" vertical="top" wrapText="1"/>
    </xf>
    <xf numFmtId="0" fontId="13" fillId="9" borderId="9" xfId="0" applyFont="1" applyFill="1" applyBorder="1" applyAlignment="1">
      <alignment horizontal="center" wrapText="1"/>
    </xf>
    <xf numFmtId="0" fontId="13" fillId="9" borderId="10" xfId="0" applyFont="1" applyFill="1" applyBorder="1" applyAlignment="1">
      <alignment horizontal="center" wrapText="1"/>
    </xf>
    <xf numFmtId="0" fontId="13" fillId="9" borderId="11" xfId="0" applyFont="1" applyFill="1" applyBorder="1" applyAlignment="1">
      <alignment horizontal="center" wrapText="1"/>
    </xf>
    <xf numFmtId="0" fontId="3" fillId="9" borderId="9" xfId="0" applyFont="1" applyFill="1" applyBorder="1" applyAlignment="1">
      <alignment horizontal="center" wrapText="1"/>
    </xf>
    <xf numFmtId="0" fontId="3" fillId="9" borderId="10" xfId="0" applyFont="1" applyFill="1" applyBorder="1" applyAlignment="1">
      <alignment horizontal="center" wrapText="1"/>
    </xf>
    <xf numFmtId="0" fontId="3" fillId="9" borderId="11" xfId="0" applyFont="1" applyFill="1" applyBorder="1" applyAlignment="1">
      <alignment horizontal="center" wrapText="1"/>
    </xf>
    <xf numFmtId="0" fontId="3" fillId="9" borderId="11" xfId="0" applyFont="1" applyFill="1" applyBorder="1" applyAlignment="1">
      <alignment horizontal="center"/>
    </xf>
    <xf numFmtId="0" fontId="3" fillId="9" borderId="1" xfId="0" applyFont="1" applyFill="1" applyBorder="1" applyAlignment="1">
      <alignment horizontal="center"/>
    </xf>
    <xf numFmtId="0" fontId="3" fillId="2" borderId="11" xfId="0" applyFont="1" applyFill="1" applyBorder="1" applyAlignment="1">
      <alignment horizontal="center"/>
    </xf>
    <xf numFmtId="0" fontId="3" fillId="2" borderId="1" xfId="0" applyFont="1" applyFill="1" applyBorder="1" applyAlignment="1">
      <alignment horizontal="center"/>
    </xf>
    <xf numFmtId="0" fontId="3" fillId="3" borderId="11" xfId="0" applyFont="1" applyFill="1" applyBorder="1" applyAlignment="1">
      <alignment horizontal="center"/>
    </xf>
    <xf numFmtId="0" fontId="3" fillId="3" borderId="1" xfId="0" applyFont="1" applyFill="1" applyBorder="1" applyAlignment="1">
      <alignment horizontal="center"/>
    </xf>
    <xf numFmtId="0" fontId="0" fillId="0" borderId="19" xfId="0" applyBorder="1" applyAlignment="1">
      <alignment horizontal="center" vertical="top"/>
    </xf>
    <xf numFmtId="0" fontId="4" fillId="7" borderId="2" xfId="0" applyFont="1" applyFill="1" applyBorder="1" applyAlignment="1">
      <alignment vertical="top" wrapText="1"/>
    </xf>
    <xf numFmtId="0" fontId="4" fillId="7" borderId="19" xfId="0" applyFont="1" applyFill="1" applyBorder="1" applyAlignment="1">
      <alignment vertical="top" wrapText="1"/>
    </xf>
    <xf numFmtId="0" fontId="0" fillId="0" borderId="23" xfId="0" applyBorder="1" applyAlignment="1">
      <alignment horizontal="center" vertical="top"/>
    </xf>
    <xf numFmtId="0" fontId="4" fillId="7" borderId="23" xfId="0" applyFont="1" applyFill="1" applyBorder="1" applyAlignment="1">
      <alignment vertical="top"/>
    </xf>
    <xf numFmtId="0" fontId="4" fillId="7" borderId="19" xfId="0" applyFont="1" applyFill="1" applyBorder="1" applyAlignment="1">
      <alignment vertical="top"/>
    </xf>
    <xf numFmtId="0" fontId="0" fillId="3" borderId="23" xfId="0" applyFill="1" applyBorder="1" applyAlignment="1" applyProtection="1">
      <alignment horizontal="left" vertical="top" wrapText="1"/>
      <protection locked="0"/>
    </xf>
    <xf numFmtId="0" fontId="4" fillId="7" borderId="23" xfId="0" applyFont="1" applyFill="1" applyBorder="1" applyAlignment="1">
      <alignment vertical="top" wrapText="1"/>
    </xf>
    <xf numFmtId="0" fontId="0" fillId="3" borderId="23" xfId="0" applyFill="1" applyBorder="1" applyAlignment="1" applyProtection="1">
      <alignment vertical="top" wrapText="1"/>
      <protection locked="0"/>
    </xf>
    <xf numFmtId="0" fontId="0" fillId="0" borderId="0" xfId="0" applyAlignment="1">
      <alignment horizontal="center" vertical="top"/>
    </xf>
    <xf numFmtId="0" fontId="4" fillId="7" borderId="0" xfId="0" applyFont="1" applyFill="1" applyAlignment="1">
      <alignment vertical="top" wrapText="1"/>
    </xf>
    <xf numFmtId="0" fontId="3" fillId="4" borderId="11" xfId="0" applyFont="1" applyFill="1" applyBorder="1" applyAlignment="1">
      <alignment horizontal="left"/>
    </xf>
    <xf numFmtId="0" fontId="9" fillId="18" borderId="0" xfId="0" applyFont="1" applyFill="1" applyAlignment="1">
      <alignment vertical="top" wrapText="1"/>
    </xf>
    <xf numFmtId="0" fontId="0" fillId="18" borderId="2" xfId="0" applyFill="1" applyBorder="1" applyAlignment="1">
      <alignment vertical="top" wrapText="1"/>
    </xf>
    <xf numFmtId="0" fontId="0" fillId="0" borderId="0" xfId="0" applyAlignment="1" applyProtection="1">
      <alignment horizontal="left" vertical="top" wrapText="1"/>
      <protection locked="0"/>
    </xf>
    <xf numFmtId="0" fontId="0" fillId="3" borderId="0" xfId="0" applyFill="1" applyAlignment="1" applyProtection="1">
      <alignment vertical="top" wrapText="1"/>
      <protection locked="0"/>
    </xf>
    <xf numFmtId="0" fontId="0" fillId="3" borderId="50" xfId="0" applyFill="1" applyBorder="1" applyAlignment="1" applyProtection="1">
      <alignment vertical="top" wrapText="1"/>
      <protection locked="0"/>
    </xf>
    <xf numFmtId="0" fontId="0" fillId="7" borderId="2" xfId="0" applyFill="1" applyBorder="1" applyAlignment="1">
      <alignment vertical="top" wrapText="1"/>
    </xf>
    <xf numFmtId="0" fontId="0" fillId="0" borderId="0" xfId="0" applyAlignment="1">
      <alignment vertical="top" wrapText="1"/>
    </xf>
    <xf numFmtId="0" fontId="0" fillId="0" borderId="0" xfId="0" applyAlignment="1" applyProtection="1">
      <alignment vertical="top" wrapText="1"/>
      <protection locked="0"/>
    </xf>
    <xf numFmtId="0" fontId="0" fillId="0" borderId="49" xfId="0" applyBorder="1" applyAlignment="1">
      <alignment horizontal="center" vertical="top"/>
    </xf>
    <xf numFmtId="0" fontId="0" fillId="7" borderId="49" xfId="0"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0" fillId="3" borderId="49"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0" fillId="0" borderId="50" xfId="0" applyBorder="1" applyAlignment="1">
      <alignment horizontal="center" vertical="top"/>
    </xf>
    <xf numFmtId="0" fontId="4" fillId="7" borderId="50" xfId="0" applyFont="1" applyFill="1" applyBorder="1" applyAlignment="1">
      <alignment vertical="top" wrapText="1"/>
    </xf>
    <xf numFmtId="0" fontId="0" fillId="7" borderId="2" xfId="0" applyFill="1" applyBorder="1" applyAlignment="1">
      <alignment horizontal="left" vertical="top" wrapText="1"/>
    </xf>
    <xf numFmtId="0" fontId="0" fillId="0" borderId="0" xfId="0" applyAlignment="1">
      <alignment horizontal="left" vertical="top" wrapText="1"/>
    </xf>
    <xf numFmtId="0" fontId="0" fillId="16" borderId="23" xfId="0" applyFill="1" applyBorder="1" applyAlignment="1">
      <alignment horizontal="center" vertical="top"/>
    </xf>
    <xf numFmtId="0" fontId="0" fillId="16" borderId="7" xfId="0" applyFill="1" applyBorder="1" applyAlignment="1">
      <alignment horizontal="center" vertical="top"/>
    </xf>
    <xf numFmtId="0" fontId="4" fillId="2" borderId="23" xfId="0" applyFont="1" applyFill="1" applyBorder="1" applyAlignment="1">
      <alignment vertical="top" wrapText="1"/>
    </xf>
    <xf numFmtId="0" fontId="4" fillId="2" borderId="7" xfId="0" applyFont="1" applyFill="1" applyBorder="1" applyAlignment="1">
      <alignment vertical="top" wrapText="1"/>
    </xf>
    <xf numFmtId="0" fontId="3" fillId="19" borderId="9" xfId="0" applyFont="1" applyFill="1" applyBorder="1" applyAlignment="1">
      <alignment vertical="top" wrapText="1"/>
    </xf>
    <xf numFmtId="0" fontId="0" fillId="5" borderId="3" xfId="0" applyFill="1" applyBorder="1" applyAlignment="1">
      <alignment horizontal="center" vertical="top"/>
    </xf>
    <xf numFmtId="0" fontId="0" fillId="5" borderId="5" xfId="0" applyFill="1" applyBorder="1" applyAlignment="1">
      <alignment horizontal="center" vertical="top"/>
    </xf>
    <xf numFmtId="0" fontId="0" fillId="5" borderId="6" xfId="0" applyFill="1" applyBorder="1" applyAlignment="1">
      <alignment horizontal="center" vertical="top"/>
    </xf>
    <xf numFmtId="0" fontId="3" fillId="2" borderId="78" xfId="0" applyFont="1" applyFill="1" applyBorder="1" applyAlignment="1">
      <alignment horizontal="left" vertical="top" wrapText="1"/>
    </xf>
    <xf numFmtId="0" fontId="3" fillId="2" borderId="38" xfId="0" applyFont="1" applyFill="1" applyBorder="1" applyAlignment="1">
      <alignment horizontal="left" vertical="top" wrapText="1"/>
    </xf>
    <xf numFmtId="0" fontId="3" fillId="2" borderId="39" xfId="0" applyFont="1" applyFill="1" applyBorder="1" applyAlignment="1">
      <alignment horizontal="left" vertical="top" wrapText="1"/>
    </xf>
    <xf numFmtId="0" fontId="0" fillId="3" borderId="0" xfId="0" applyFill="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8" fillId="18" borderId="0" xfId="0" applyFont="1" applyFill="1" applyAlignment="1">
      <alignment vertical="top" wrapText="1" readingOrder="1"/>
    </xf>
    <xf numFmtId="0" fontId="0" fillId="18" borderId="0" xfId="0" applyFill="1" applyAlignment="1">
      <alignment vertical="top" wrapText="1" readingOrder="1"/>
    </xf>
    <xf numFmtId="0" fontId="0" fillId="18" borderId="6" xfId="0" applyFill="1" applyBorder="1" applyAlignment="1">
      <alignment vertical="top" wrapText="1" readingOrder="1"/>
    </xf>
  </cellXfs>
  <cellStyles count="9">
    <cellStyle name="60% - Accent1" xfId="3" builtinId="32"/>
    <cellStyle name="60% - Accent2" xfId="4" builtinId="36"/>
    <cellStyle name="60% - Accent4" xfId="5" builtinId="44"/>
    <cellStyle name="60% - Accent6" xfId="6" builtinId="52"/>
    <cellStyle name="Hyperlink" xfId="7" builtinId="8"/>
    <cellStyle name="Standaard" xfId="0" builtinId="0"/>
    <cellStyle name="Standaard 3" xfId="1" xr:uid="{12947BF0-B3A6-4B5A-B3CD-9250EA166799}"/>
    <cellStyle name="Standaard 3 2" xfId="2" xr:uid="{F84DC460-0320-4F54-954B-3A4409B49447}"/>
    <cellStyle name="Standaard_Totaaloverzicht nieuwe P-rapportages_26_07_05" xfId="8" xr:uid="{8EAF2622-E449-4D22-8BAE-285F7F0A36D4}"/>
  </cellStyles>
  <dxfs count="72">
    <dxf>
      <font>
        <color rgb="FF9C0006"/>
      </font>
      <fill>
        <patternFill>
          <bgColor rgb="FFFFC7CE"/>
        </patternFill>
      </fill>
    </dxf>
    <dxf>
      <font>
        <color rgb="FF9C0006"/>
      </font>
      <fill>
        <patternFill>
          <bgColor rgb="FFFFC7CE"/>
        </patternFill>
      </fill>
    </dxf>
    <dxf>
      <font>
        <b/>
        <i val="0"/>
      </font>
    </dxf>
    <dxf>
      <font>
        <strike/>
      </font>
    </dxf>
    <dxf>
      <font>
        <strike/>
      </font>
    </dxf>
    <dxf>
      <font>
        <strike/>
      </font>
    </dxf>
    <dxf>
      <font>
        <strike/>
      </font>
    </dxf>
    <dxf>
      <font>
        <strike/>
      </font>
    </dxf>
    <dxf>
      <font>
        <strike/>
      </font>
    </dxf>
    <dxf>
      <font>
        <color rgb="FF9C0006"/>
      </font>
      <fill>
        <patternFill>
          <bgColor rgb="FFFFC7CE"/>
        </patternFill>
      </fill>
    </dxf>
    <dxf>
      <font>
        <b/>
        <i val="0"/>
      </font>
    </dxf>
    <dxf>
      <font>
        <color rgb="FF9C0006"/>
      </font>
      <fill>
        <patternFill>
          <bgColor rgb="FFFFC7CE"/>
        </patternFill>
      </fill>
    </dxf>
    <dxf>
      <font>
        <b/>
        <i val="0"/>
      </font>
    </dxf>
    <dxf>
      <font>
        <color rgb="FF9C0006"/>
      </font>
      <fill>
        <patternFill>
          <bgColor rgb="FFFFC7CE"/>
        </patternFill>
      </fill>
    </dxf>
    <dxf>
      <font>
        <b/>
        <i val="0"/>
      </font>
    </dxf>
    <dxf>
      <font>
        <color rgb="FF9C0006"/>
      </font>
      <fill>
        <patternFill>
          <bgColor rgb="FFFFC7CE"/>
        </patternFill>
      </fill>
    </dxf>
    <dxf>
      <font>
        <b/>
        <i val="0"/>
      </font>
    </dxf>
    <dxf>
      <fill>
        <patternFill>
          <bgColor theme="2" tint="-9.9948118533890809E-2"/>
        </patternFill>
      </fill>
    </dxf>
    <dxf>
      <font>
        <color rgb="FF9C0006"/>
      </font>
      <fill>
        <patternFill>
          <bgColor rgb="FFFFC7CE"/>
        </patternFill>
      </fill>
    </dxf>
    <dxf>
      <font>
        <b/>
        <i val="0"/>
      </font>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
      <font>
        <color rgb="FF9C0006"/>
      </font>
      <fill>
        <patternFill>
          <bgColor rgb="FFFFC7CE"/>
        </patternFill>
      </fill>
    </dxf>
    <dxf>
      <font>
        <b/>
        <i val="0"/>
      </font>
    </dxf>
    <dxf>
      <font>
        <strike/>
      </font>
    </dxf>
    <dxf>
      <font>
        <strike/>
      </font>
    </dxf>
    <dxf>
      <font>
        <color rgb="FF9C0006"/>
      </font>
      <fill>
        <patternFill>
          <bgColor rgb="FFFFC7CE"/>
        </patternFill>
      </fill>
    </dxf>
    <dxf>
      <font>
        <strike/>
      </font>
    </dxf>
    <dxf>
      <font>
        <color rgb="FF9C0006"/>
      </font>
      <fill>
        <patternFill>
          <bgColor rgb="FFFFC7CE"/>
        </patternFill>
      </fill>
    </dxf>
    <dxf>
      <font>
        <b/>
        <i val="0"/>
      </font>
    </dxf>
    <dxf>
      <font>
        <strike/>
      </font>
    </dxf>
    <dxf>
      <font>
        <color rgb="FF9C0006"/>
      </font>
      <fill>
        <patternFill>
          <bgColor rgb="FFFFC7CE"/>
        </patternFill>
      </fill>
    </dxf>
    <dxf>
      <font>
        <strike/>
      </font>
    </dxf>
    <dxf>
      <font>
        <color rgb="FF9C0006"/>
      </font>
      <fill>
        <patternFill>
          <bgColor rgb="FFFFC7CE"/>
        </patternFill>
      </fill>
    </dxf>
    <dxf>
      <font>
        <b/>
        <i val="0"/>
      </font>
    </dxf>
    <dxf>
      <font>
        <color rgb="FF9C0006"/>
      </font>
      <fill>
        <patternFill>
          <bgColor rgb="FFFFC7CE"/>
        </patternFill>
      </fill>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b/>
        <i val="0"/>
        <color theme="9" tint="-0.24994659260841701"/>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b/>
        <i val="0"/>
      </font>
      <fill>
        <patternFill>
          <bgColor theme="9" tint="0.39994506668294322"/>
        </patternFill>
      </fill>
    </dxf>
    <dxf>
      <font>
        <color theme="9" tint="-0.24994659260841701"/>
      </font>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F5BF"/>
      <color rgb="FFFFC2AD"/>
      <color rgb="FF8ECACE"/>
      <color rgb="FFFFA5AE"/>
      <color rgb="FFFCE0AE"/>
      <color rgb="FFF6FDB0"/>
      <color rgb="FFE4FDB4"/>
      <color rgb="FFD2F9BA"/>
      <color rgb="FFAFE9C4"/>
      <color rgb="FF9ED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5-01-15T20:59:08.64" personId="{00000000-0000-0000-0000-000000000000}" id="{87A53CF2-D9A8-47EB-A556-058B8099ABBE}">
    <text>- eerste zin: niet het woord "moeten". Beter: "een sjabloon, dat door het fonds wordt ingevuld"
- laatste zin: tikfout "esjabloon"</text>
  </threadedComment>
</ThreadedComments>
</file>

<file path=xl/threadedComments/threadedComment2.xml><?xml version="1.0" encoding="utf-8"?>
<ThreadedComments xmlns="http://schemas.microsoft.com/office/spreadsheetml/2018/threadedcomments" xmlns:x="http://schemas.openxmlformats.org/spreadsheetml/2006/main">
  <threadedComment ref="B5" dT="2025-01-15T21:23:00.69" personId="{00000000-0000-0000-0000-000000000000}" id="{B5AB29AD-AD67-40A5-A185-56BF6D390BBF}">
    <text>Al deze vragen gaan uit van de veronderstelling dat de werkgever geen verzoek tot invaren doet. Maar het kan ook zo zijn dat er wel een verzoek tot invaren wordt gedaan, maar het fonds weigert. Die situatie wordt op tabblad 2 genoemd (specifiek voor transitie-effecten) maar dat zou ik eigenlijk als vraag 1 bij besluitvorming verwachten. Of wellicht twee aparte sets aan vragen: vragen voor de situatie dat  de werkgever geen verzoek doet, en vragen voor de situatie dat het fonds het invaarverzoek weigert.</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7" Type="http://schemas.openxmlformats.org/officeDocument/2006/relationships/vmlDrawing" Target="../drawings/vmlDrawing1.vml"/><Relationship Id="rId2"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1" Type="http://schemas.openxmlformats.org/officeDocument/2006/relationships/hyperlink" Target="https://www.dnb.nl/voor-de-sector/open-boek-toezicht/leeswijzer-beleidsuitingen-dnb/" TargetMode="External"/><Relationship Id="rId6" Type="http://schemas.openxmlformats.org/officeDocument/2006/relationships/printerSettings" Target="../printerSettings/printerSettings1.bin"/><Relationship Id="rId5"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4"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 Id="rId9"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13" Type="http://schemas.openxmlformats.org/officeDocument/2006/relationships/hyperlink" Target="https://wetten.overheid.nl/jci1.3:c:BWBR0020892&amp;hoofdstuk=9b&amp;paragraaf=9b.5&amp;artikel=46b&amp;z=2023-07-01&amp;g=2023-07-01" TargetMode="External"/><Relationship Id="rId3" Type="http://schemas.openxmlformats.org/officeDocument/2006/relationships/hyperlink" Target="https://wetten.overheid.nl/jci1.3:c:BWBR0020809&amp;hoofdstuk=5&amp;paragraaf=5.1&amp;artikel=102a&amp;z=2023-07-01&amp;g=2023-07-01" TargetMode="External"/><Relationship Id="rId7"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20892&amp;hoofdstuk=9b&amp;paragraaf=9b.3&amp;artikel=44&amp;z=2023-07-01&amp;g=2023-07-01" TargetMode="External"/><Relationship Id="rId17" Type="http://schemas.openxmlformats.org/officeDocument/2006/relationships/printerSettings" Target="../printerSettings/printerSettings7.bin"/><Relationship Id="rId2" Type="http://schemas.openxmlformats.org/officeDocument/2006/relationships/hyperlink" Target="https://wetten.overheid.nl/jci1.3:c:BWBR0020892&amp;hoofdstuk=9b&amp;paragraaf=9b.4&amp;artikel=46&amp;z=2023-07-01&amp;g=2023-07-01" TargetMode="External"/><Relationship Id="rId16" Type="http://schemas.openxmlformats.org/officeDocument/2006/relationships/hyperlink" Target="https://wetten.overheid.nl/jci1.3:c:BWBR0020809&amp;hoofdstuk=5&amp;paragraaf=5.1&amp;artikel=102a&amp;z=2023-07-01&amp;g=2023-07-01" TargetMode="External"/><Relationship Id="rId1" Type="http://schemas.openxmlformats.org/officeDocument/2006/relationships/hyperlink" Target="https://wetten.overheid.nl/jci1.3:c:BWBR0020892&amp;hoofdstuk=9b&amp;paragraaf=9b.3&amp;artikel=44&amp;z=2023-07-01&amp;g=2023-07-01" TargetMode="External"/><Relationship Id="rId6" Type="http://schemas.openxmlformats.org/officeDocument/2006/relationships/hyperlink" Target="https://wetten.overheid.nl/jci1.3:c:BWBR0020809&amp;hoofdstuk=5&amp;paragraaf=5.1&amp;artikel=102a&amp;z=2023-07-01&amp;g=2023-07-01" TargetMode="External"/><Relationship Id="rId11" Type="http://schemas.openxmlformats.org/officeDocument/2006/relationships/hyperlink" Target="https://wetten.overheid.nl/jci1.3:c:BWBR0020892&amp;hoofdstuk=9b&amp;paragraaf=9b.4&amp;artikel=46&amp;z=2023-07-01&amp;g=2023-07-01" TargetMode="External"/><Relationship Id="rId5" Type="http://schemas.openxmlformats.org/officeDocument/2006/relationships/hyperlink" Target="https://wetten.overheid.nl/jci1.3:c:BWBR0020892&amp;hoofdstuk=9b&amp;paragraaf=9b.4&amp;artikel=46&amp;z=2023-07-01&amp;g=2023-07-01" TargetMode="External"/><Relationship Id="rId15"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hyperlink" Target="https://wetten.overheid.nl/jci1.3:c:BWBR0020892&amp;hoofdstuk=9b&amp;paragraaf=9b.4&amp;artikel=46&amp;z=2023-07-01&amp;g=2023-07-01" TargetMode="External"/><Relationship Id="rId4" Type="http://schemas.openxmlformats.org/officeDocument/2006/relationships/hyperlink" Target="https://wetten.overheid.nl/jci1.3:c:BWBR0020892&amp;hoofdstuk=9b&amp;paragraaf=9b.3&amp;artikel=44&amp;z=2023-07-01&amp;g=2023-07-01" TargetMode="External"/><Relationship Id="rId9" Type="http://schemas.openxmlformats.org/officeDocument/2006/relationships/hyperlink" Target="https://wetten.overheid.nl/jci1.3:c:BWBR0020892&amp;hoofdstuk=9b&amp;paragraaf=9b.4&amp;artikel=46&amp;z=2023-07-01&amp;g=2023-07-01" TargetMode="External"/><Relationship Id="rId14" Type="http://schemas.openxmlformats.org/officeDocument/2006/relationships/hyperlink" Target="https://wetten.overheid.nl/jci1.3:c:BWBR0020892&amp;hoofdstuk=9b&amp;paragraaf=9b.3&amp;artikel=44&amp;z=2023-07-01&amp;g=2023-07-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etten.overheid.nl/BWBR0020892/2024-07-12" TargetMode="External"/><Relationship Id="rId2" Type="http://schemas.openxmlformats.org/officeDocument/2006/relationships/hyperlink" Target="https://wetten.overheid.nl/jci1.3:c:BWBR0020809&amp;hoofdstuk=5&amp;paragraaf=5.1&amp;artikel=105&amp;z=2023-07-01&amp;g=2023-07-01" TargetMode="External"/><Relationship Id="rId1" Type="http://schemas.openxmlformats.org/officeDocument/2006/relationships/hyperlink" Target="https://wetten.overheid.nl/jci1.3:c:BWBR0020809&amp;hoofdstuk=6b&amp;paragraaf=6b.5&amp;artikel=150l&amp;z=2023-07-01&amp;g=2023-07-01" TargetMode="External"/><Relationship Id="rId5" Type="http://schemas.openxmlformats.org/officeDocument/2006/relationships/printerSettings" Target="../printerSettings/printerSettings8.bin"/><Relationship Id="rId4" Type="http://schemas.openxmlformats.org/officeDocument/2006/relationships/hyperlink" Target="https://wetten.overheid.nl/BWBR0020809/2024-01-0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etten.overheid.nl/BWBR0020809/2024-01-01" TargetMode="External"/><Relationship Id="rId13" Type="http://schemas.openxmlformats.org/officeDocument/2006/relationships/hyperlink" Target="https://wetten.overheid.nl/BWBR0020809/2024-01-01" TargetMode="External"/><Relationship Id="rId18" Type="http://schemas.openxmlformats.org/officeDocument/2006/relationships/hyperlink" Target="https://wetten.overheid.nl/BWBR0020809/2024-01-01" TargetMode="External"/><Relationship Id="rId26" Type="http://schemas.microsoft.com/office/2017/10/relationships/threadedComment" Target="../threadedComments/threadedComment2.xml"/><Relationship Id="rId3" Type="http://schemas.openxmlformats.org/officeDocument/2006/relationships/hyperlink" Target="https://wetten.overheid.nl/BWBR0020809/2023-07-01/" TargetMode="External"/><Relationship Id="rId21" Type="http://schemas.openxmlformats.org/officeDocument/2006/relationships/hyperlink" Target="https://wetten.overheid.nl/BWBR0020809/2024-01-01" TargetMode="External"/><Relationship Id="rId7"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12" Type="http://schemas.openxmlformats.org/officeDocument/2006/relationships/hyperlink" Target="https://wetten.overheid.nl/jci1.3:c:BWBR0020892&amp;hoofdstuk=9b&amp;paragraaf=9b.5&amp;artikel=46b&amp;z=2023-07-01&amp;g=2023-07-01" TargetMode="External"/><Relationship Id="rId17" Type="http://schemas.openxmlformats.org/officeDocument/2006/relationships/hyperlink" Target="https://wetten.overheid.nl/BWBR0020809/2024-01-01" TargetMode="External"/><Relationship Id="rId25" Type="http://schemas.openxmlformats.org/officeDocument/2006/relationships/comments" Target="../comments2.xml"/><Relationship Id="rId2" Type="http://schemas.openxmlformats.org/officeDocument/2006/relationships/hyperlink" Target="https://wetten.overheid.nl/BWBR0020809/2023-07-01/" TargetMode="External"/><Relationship Id="rId16" Type="http://schemas.openxmlformats.org/officeDocument/2006/relationships/hyperlink" Target="https://wetten.overheid.nl/BWBR0020809/2024-01-01" TargetMode="External"/><Relationship Id="rId20" Type="http://schemas.openxmlformats.org/officeDocument/2006/relationships/hyperlink" Target="https://wetten.overheid.nl/BWBR0020892/2024-07-12" TargetMode="External"/><Relationship Id="rId1" Type="http://schemas.openxmlformats.org/officeDocument/2006/relationships/hyperlink" Target="https://wetten.overheid.nl/BWBR0020809/2023-07-01/" TargetMode="External"/><Relationship Id="rId6" Type="http://schemas.openxmlformats.org/officeDocument/2006/relationships/hyperlink" Target="https://wetten.overheid.nl/BWBR0020809/2024-01-01" TargetMode="External"/><Relationship Id="rId11" Type="http://schemas.openxmlformats.org/officeDocument/2006/relationships/hyperlink" Target="https://wetten.overheid.nl/BWBR0020809/2024-01-01" TargetMode="External"/><Relationship Id="rId24" Type="http://schemas.openxmlformats.org/officeDocument/2006/relationships/vmlDrawing" Target="../drawings/vmlDrawing2.vml"/><Relationship Id="rId5" Type="http://schemas.openxmlformats.org/officeDocument/2006/relationships/hyperlink" Target="https://wetten.overheid.nl/jci1.3:c:BWBR0020809&amp;hoofdstuk=6&amp;artikel=143a&amp;z=2023-07-01&amp;g=2023-07-01" TargetMode="External"/><Relationship Id="rId15" Type="http://schemas.openxmlformats.org/officeDocument/2006/relationships/hyperlink" Target="https://wetten.overheid.nl/BWBR0020809/2024-01-01" TargetMode="External"/><Relationship Id="rId23" Type="http://schemas.openxmlformats.org/officeDocument/2006/relationships/printerSettings" Target="../printerSettings/printerSettings2.bin"/><Relationship Id="rId10" Type="http://schemas.openxmlformats.org/officeDocument/2006/relationships/hyperlink" Target="https://wetten.overheid.nl/BWBR0020809/2024-01-01" TargetMode="External"/><Relationship Id="rId19" Type="http://schemas.openxmlformats.org/officeDocument/2006/relationships/hyperlink" Target="https://wetten.overheid.nl/jci1.3:c:BWBR0020809&amp;hoofdstuk=6&amp;artikel=143a&amp;z=2023-07-01&amp;g=2023-07-01" TargetMode="External"/><Relationship Id="rId4" Type="http://schemas.openxmlformats.org/officeDocument/2006/relationships/hyperlink" Target="https://wetten.overheid.nl/BWBR0020809/2024-01-01" TargetMode="External"/><Relationship Id="rId9" Type="http://schemas.openxmlformats.org/officeDocument/2006/relationships/hyperlink" Target="https://wetten.overheid.nl/BWBR0020809/2024-01-01" TargetMode="External"/><Relationship Id="rId14" Type="http://schemas.openxmlformats.org/officeDocument/2006/relationships/hyperlink" Target="https://wetten.overheid.nl/BWBR0020809/2024-01-01" TargetMode="External"/><Relationship Id="rId22" Type="http://schemas.openxmlformats.org/officeDocument/2006/relationships/hyperlink" Target="https://wetten.overheid.nl/BWBR0020809/2024-01-0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etten.overheid.nl/jci1.3:c:BWBR0020809&amp;hoofdstuk=2&amp;paragraaf=2.2&amp;artikel=10d&amp;z=2023-07-01&amp;g=2023-07-01" TargetMode="External"/><Relationship Id="rId13" Type="http://schemas.openxmlformats.org/officeDocument/2006/relationships/hyperlink" Target="https://wetten.overheid.nl/jci1.3:c:BWBR0020809&amp;hoofdstuk=4&amp;paragraaf=4.3&amp;artikel=63a&amp;z=2023-07-01&amp;g=2023-07-01" TargetMode="External"/><Relationship Id="rId18" Type="http://schemas.openxmlformats.org/officeDocument/2006/relationships/hyperlink" Target="https://wetten.overheid.nl/jci1.3:c:BWBR0020809&amp;hoofdstuk=2&amp;paragraaf=2.2&amp;artikel=10e&amp;z=2023-07-01&amp;g=2023-07-01" TargetMode="External"/><Relationship Id="rId3" Type="http://schemas.openxmlformats.org/officeDocument/2006/relationships/hyperlink" Target="https://wetten.overheid.nl/jci1.3:c:BWBR0020892&amp;hoofdstuk=4d&amp;artikel=14t&amp;z=2023-07-01&amp;g=2023-07-01" TargetMode="External"/><Relationship Id="rId21"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7" Type="http://schemas.openxmlformats.org/officeDocument/2006/relationships/hyperlink" Target="https://wetten.overheid.nl/jci1.3:c:BWBR0020892&amp;hoofdstuk=1a&amp;artikel=1cb&amp;z=2024-07-12&amp;g=2024-07-12" TargetMode="External"/><Relationship Id="rId12" Type="http://schemas.openxmlformats.org/officeDocument/2006/relationships/hyperlink" Target="https://wetten.overheid.nl/jci1.3:c:BWBR0020809&amp;hoofdstuk=4&amp;paragraaf=4.3&amp;artikel=63b&amp;z=2023-07-01&amp;g=2023-07-01" TargetMode="External"/><Relationship Id="rId17" Type="http://schemas.openxmlformats.org/officeDocument/2006/relationships/hyperlink" Target="https://wetten.overheid.nl/jci1.3:c:BWBR0020809&amp;hoofdstuk=2&amp;paragraaf=2.2&amp;artikel=10e&amp;z=2023-07-01&amp;g=2023-07-01" TargetMode="External"/><Relationship Id="rId2" Type="http://schemas.openxmlformats.org/officeDocument/2006/relationships/hyperlink" Target="https://wetten.overheid.nl/jci1.3:c:BWBR0020892&amp;hoofdstuk=4d&amp;artikel=14t&amp;z=2023-07-01&amp;g=2023-07-01" TargetMode="External"/><Relationship Id="rId16" Type="http://schemas.openxmlformats.org/officeDocument/2006/relationships/hyperlink" Target="https://wetten.overheid.nl/jci1.3:c:BWBR0020809&amp;hoofdstuk=2&amp;paragraaf=2.2&amp;artikel=10b&amp;z=2023-07-01&amp;g=2023-07-01" TargetMode="External"/><Relationship Id="rId20" Type="http://schemas.openxmlformats.org/officeDocument/2006/relationships/hyperlink" Target="https://eur04.safelinks.protection.outlook.com/?url=https%3A%2F%2Fwetten.overheid.nl%2Fjci1.3%3Ac%3ABWBR0020892%26hoofdstuk%3D1a%26artikel%3D1c%26z%3D2023-07-01%26g%3D2023-07-01&amp;data=05%7C02%7CJ.Groenewoud%40dnb.nl%7C12ba58ab9d954ec9670108dd4c2a2d09%7C9ecbd6280072405d856732c6750b0d3e%7C0%7C0%7C638750466203211843%7CUnknown%7CTWFpbGZsb3d8eyJFbXB0eU1hcGkiOnRydWUsIlYiOiIwLjAuMDAwMCIsIlAiOiJXaW4zMiIsIkFOIjoiTWFpbCIsIldUIjoyfQ%3D%3D%7C0%7C%7C%7C&amp;sdata=TrYZ44FyCXGFnGUPqDN8uS6IQsm4Nj%2FxGgQLdkazs08%3D&amp;reserved=0" TargetMode="External"/><Relationship Id="rId1" Type="http://schemas.openxmlformats.org/officeDocument/2006/relationships/hyperlink" Target="https://wetten.overheid.nl/jci1.3:c:BWBR0020892&amp;hoofdstuk=4d&amp;artikel=14v&amp;z=2023-07-01&amp;g=2023-07-01" TargetMode="External"/><Relationship Id="rId6" Type="http://schemas.openxmlformats.org/officeDocument/2006/relationships/hyperlink" Target="https://wetten.overheid.nl/jci1.3:c:BWBR0020809&amp;hoofdstuk=4&amp;paragraaf=4.3&amp;artikel=63a&amp;z=2023-07-01&amp;g=2023-07-01" TargetMode="External"/><Relationship Id="rId11" Type="http://schemas.openxmlformats.org/officeDocument/2006/relationships/hyperlink" Target="https://wetten.overheid.nl/jci1.3:c:BWBR0020809&amp;hoofdstuk=2&amp;paragraaf=2.2&amp;artikel=10d&amp;z=2023-07-01&amp;g=2023-07-01" TargetMode="External"/><Relationship Id="rId5" Type="http://schemas.openxmlformats.org/officeDocument/2006/relationships/hyperlink" Target="https://wetten.overheid.nl/jci1.3:c:BWBR0020809&amp;hoofdstuk=4&amp;paragraaf=4.3&amp;artikel=63a&amp;z=2023-07-01&amp;g=2023-07-01" TargetMode="External"/><Relationship Id="rId15" Type="http://schemas.openxmlformats.org/officeDocument/2006/relationships/hyperlink" Target="https://wetten.overheid.nl/jci1.3:c:BWBR0020892&amp;hoofdstuk=1a&amp;artikel=1f&amp;z=2023-07-01&amp;g=2023-07-01" TargetMode="External"/><Relationship Id="rId23" Type="http://schemas.openxmlformats.org/officeDocument/2006/relationships/hyperlink" Target="https://wetten.overheid.nl/BWBR0020892/2024-07-12" TargetMode="External"/><Relationship Id="rId10" Type="http://schemas.openxmlformats.org/officeDocument/2006/relationships/hyperlink" Target="https://wetten.overheid.nl/jci1.3:c:BWBR0020892&amp;hoofdstuk=1a&amp;artikel=1cb&amp;z=2024-07-12&amp;g=2024-07-12" TargetMode="External"/><Relationship Id="rId19" Type="http://schemas.openxmlformats.org/officeDocument/2006/relationships/hyperlink" Target="https://wetten.overheid.nl/jci1.3:c:BWBR0020809&amp;hoofdstuk=2&amp;paragraaf=2.2&amp;artikel=10e&amp;z=2023-07-01&amp;g=2023-07-01" TargetMode="External"/><Relationship Id="rId4" Type="http://schemas.openxmlformats.org/officeDocument/2006/relationships/hyperlink" Target="https://wetten.overheid.nl/jci1.3:c:BWBR0020809&amp;hoofdstuk=4&amp;paragraaf=4.3&amp;artikel=63a&amp;z=2023-07-01&amp;g=2023-07-01" TargetMode="External"/><Relationship Id="rId9" Type="http://schemas.openxmlformats.org/officeDocument/2006/relationships/hyperlink" Target="https://wetten.overheid.nl/jci1.3:c:BWBR0020809&amp;hoofdstuk=2&amp;paragraaf=2.2&amp;artikel=10d&amp;z=2023-07-01&amp;g=2023-07-01" TargetMode="External"/><Relationship Id="rId14" Type="http://schemas.openxmlformats.org/officeDocument/2006/relationships/hyperlink" Target="https://wetten.overheid.nl/jci1.3:c:BWBR0020809&amp;hoofdstuk=4&amp;paragraaf=4.3&amp;artikel=63a&amp;z=2023-07-01&amp;g=2023-07-01" TargetMode="External"/><Relationship Id="rId22" Type="http://schemas.openxmlformats.org/officeDocument/2006/relationships/hyperlink" Target="https://wetten.overheid.nl/BWBR0020892/2024-07-1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5&amp;artikel=46c&amp;z=2023-07-01&amp;g=2023-07-01" TargetMode="External"/><Relationship Id="rId13" Type="http://schemas.openxmlformats.org/officeDocument/2006/relationships/hyperlink" Target="https://wetten.overheid.nl/jci1.3:c:BWBR0020892&amp;hoofdstuk=9b&amp;paragraaf=9b.5&amp;artikel=46c&amp;z=2023-07-01&amp;g=2023-07-01" TargetMode="External"/><Relationship Id="rId18" Type="http://schemas.openxmlformats.org/officeDocument/2006/relationships/hyperlink" Target="https://wetten.overheid.nl/jci1.3:c:BWBR0020892&amp;hoofdstuk=9b&amp;paragraaf=9b.5&amp;artikel=46c&amp;z=2023-07-01&amp;g=2023-07-01" TargetMode="External"/><Relationship Id="rId26" Type="http://schemas.openxmlformats.org/officeDocument/2006/relationships/hyperlink" Target="https://wetten.overheid.nl/jci1.3:c:BWBR0020892&amp;hoofdstuk=9b&amp;paragraaf=9b.4&amp;artikel=46&amp;z=2023-07-01&amp;g=2023-07-01" TargetMode="External"/><Relationship Id="rId3" Type="http://schemas.openxmlformats.org/officeDocument/2006/relationships/hyperlink" Target="https://wetten.overheid.nl/jci1.3:c:BWBR0020809&amp;hoofdstuk=6b&amp;paragraaf=6b.3&amp;artikel=150e&amp;z=2023-07-01&amp;g=2023-07-01" TargetMode="External"/><Relationship Id="rId21" Type="http://schemas.openxmlformats.org/officeDocument/2006/relationships/hyperlink" Target="https://wetten.overheid.nl/jci1.3:c:BWBR0020892&amp;hoofdstuk=9b&amp;paragraaf=9b.5&amp;artikel=46c&amp;z=2023-07-01&amp;g=2023-07-01" TargetMode="External"/><Relationship Id="rId7" Type="http://schemas.openxmlformats.org/officeDocument/2006/relationships/hyperlink" Target="https://wetten.overheid.nl/jci1.3:c:BWBR0020892&amp;hoofdstuk=9b&amp;paragraaf=9b.5&amp;artikel=46c&amp;z=2023-07-01&amp;g=2023-07-01" TargetMode="External"/><Relationship Id="rId12" Type="http://schemas.openxmlformats.org/officeDocument/2006/relationships/hyperlink" Target="https://wetten.overheid.nl/jci1.3:c:BWBR0020892&amp;hoofdstuk=9b&amp;paragraaf=9b.5&amp;artikel=46c&amp;z=2023-07-01&amp;g=2023-07-01" TargetMode="External"/><Relationship Id="rId17" Type="http://schemas.openxmlformats.org/officeDocument/2006/relationships/hyperlink" Target="https://wetten.overheid.nl/jci1.3:c:BWBR0020892&amp;hoofdstuk=9b&amp;paragraaf=9b.5&amp;artikel=46c&amp;z=2023-07-01&amp;g=2023-07-01" TargetMode="External"/><Relationship Id="rId25" Type="http://schemas.openxmlformats.org/officeDocument/2006/relationships/hyperlink" Target="https://wetten.overheid.nl/jci1.3:c:BWBR0020892&amp;hoofdstuk=9b&amp;paragraaf=9b.4&amp;artikel=46&amp;z=2023-07-01&amp;g=2023-07-01" TargetMode="External"/><Relationship Id="rId2" Type="http://schemas.openxmlformats.org/officeDocument/2006/relationships/hyperlink" Target="https://wetten.overheid.nl/jci1.3:c:BWBR0020871&amp;paragraaf=8a&amp;artikel=23b&amp;z=2023-07-01&amp;g=2023-07-01" TargetMode="External"/><Relationship Id="rId16" Type="http://schemas.openxmlformats.org/officeDocument/2006/relationships/hyperlink" Target="https://wetten.overheid.nl/jci1.3:c:BWBR0020892&amp;hoofdstuk=9b&amp;paragraaf=9b.5&amp;artikel=46c&amp;z=2023-07-01&amp;g=2023-07-01" TargetMode="External"/><Relationship Id="rId20" Type="http://schemas.openxmlformats.org/officeDocument/2006/relationships/hyperlink" Target="https://wetten.overheid.nl/jci1.3:c:BWBR0020892&amp;hoofdstuk=9b&amp;paragraaf=9b.5&amp;artikel=46c&amp;z=2023-07-01&amp;g=2023-07-01" TargetMode="External"/><Relationship Id="rId29" Type="http://schemas.openxmlformats.org/officeDocument/2006/relationships/hyperlink" Target="https://wetten.overheid.nl/jci1.3:c:BWBR0020809&amp;hoofdstuk=6&amp;artikel=143a&amp;z=2023-07-01&amp;g=2023-07-01" TargetMode="External"/><Relationship Id="rId1" Type="http://schemas.openxmlformats.org/officeDocument/2006/relationships/hyperlink" Target="https://wetten.overheid.nl/jci1.3:c:BWBR0020892&amp;hoofdstuk=9b&amp;paragraaf=9b.5&amp;artikel=46e&amp;z=2023-07-01&amp;g=2023-07-01" TargetMode="External"/><Relationship Id="rId6" Type="http://schemas.openxmlformats.org/officeDocument/2006/relationships/hyperlink" Target="https://wetten.overheid.nl/jci1.3:c:BWBR0020892&amp;hoofdstuk=9b&amp;paragraaf=9b.5&amp;artikel=46c&amp;z=2023-07-01&amp;g=2023-07-01" TargetMode="External"/><Relationship Id="rId11" Type="http://schemas.openxmlformats.org/officeDocument/2006/relationships/hyperlink" Target="https://wetten.overheid.nl/jci1.3:c:BWBR0020892&amp;hoofdstuk=9b&amp;paragraaf=9b.5&amp;artikel=46c&amp;z=2023-07-01&amp;g=2023-07-01" TargetMode="External"/><Relationship Id="rId24" Type="http://schemas.openxmlformats.org/officeDocument/2006/relationships/hyperlink" Target="https://wetten.overheid.nl/jci1.3:c:BWBR0020892&amp;hoofdstuk=9b&amp;paragraaf=9b.4&amp;artikel=46&amp;z=2023-07-01&amp;g=2023-07-01" TargetMode="External"/><Relationship Id="rId32" Type="http://schemas.openxmlformats.org/officeDocument/2006/relationships/printerSettings" Target="../printerSettings/printerSettings3.bin"/><Relationship Id="rId5" Type="http://schemas.openxmlformats.org/officeDocument/2006/relationships/hyperlink" Target="https://wetten.overheid.nl/jci1.3:c:BWBR0020892&amp;hoofdstuk=9b&amp;paragraaf=9b.5&amp;artikel=46c&amp;z=2023-07-01&amp;g=2023-07-01" TargetMode="External"/><Relationship Id="rId15" Type="http://schemas.openxmlformats.org/officeDocument/2006/relationships/hyperlink" Target="https://wetten.overheid.nl/jci1.3:c:BWBR0020892&amp;hoofdstuk=9b&amp;paragraaf=9b.5&amp;artikel=46c&amp;z=2023-07-01&amp;g=2023-07-01" TargetMode="External"/><Relationship Id="rId23" Type="http://schemas.openxmlformats.org/officeDocument/2006/relationships/hyperlink" Target="https://wetten.overheid.nl/jci1.3:c:BWBR0020892&amp;hoofdstuk=9b&amp;paragraaf=9b.5&amp;artikel=46c&amp;z=2023-07-01&amp;g=2023-07-01" TargetMode="External"/><Relationship Id="rId28" Type="http://schemas.openxmlformats.org/officeDocument/2006/relationships/hyperlink" Target="https://wetten.overheid.nl/jci1.3:c:BWBR0020809&amp;hoofdstuk=6&amp;artikel=143a&amp;z=2023-07-01&amp;g=2023-07-01" TargetMode="External"/><Relationship Id="rId10" Type="http://schemas.openxmlformats.org/officeDocument/2006/relationships/hyperlink" Target="https://wetten.overheid.nl/jci1.3:c:BWBR0020892&amp;hoofdstuk=9b&amp;paragraaf=9b.5&amp;artikel=46c&amp;z=2023-07-01&amp;g=2023-07-01" TargetMode="External"/><Relationship Id="rId19" Type="http://schemas.openxmlformats.org/officeDocument/2006/relationships/hyperlink" Target="https://wetten.overheid.nl/jci1.3:c:BWBR0020892&amp;hoofdstuk=9b&amp;paragraaf=9b.5&amp;artikel=46c&amp;z=2023-07-01&amp;g=2023-07-01" TargetMode="External"/><Relationship Id="rId31" Type="http://schemas.openxmlformats.org/officeDocument/2006/relationships/hyperlink" Target="https://wetten.overheid.nl/BWBR0020892/2024-07-12" TargetMode="External"/><Relationship Id="rId4" Type="http://schemas.openxmlformats.org/officeDocument/2006/relationships/hyperlink" Target="https://wetten.overheid.nl/BWBR0020892/2024-07-12" TargetMode="External"/><Relationship Id="rId9" Type="http://schemas.openxmlformats.org/officeDocument/2006/relationships/hyperlink" Target="https://wetten.overheid.nl/jci1.3:c:BWBR0020892&amp;hoofdstuk=9b&amp;paragraaf=9b.5&amp;artikel=46c&amp;z=2023-07-01&amp;g=2023-07-01" TargetMode="External"/><Relationship Id="rId14" Type="http://schemas.openxmlformats.org/officeDocument/2006/relationships/hyperlink" Target="https://wetten.overheid.nl/jci1.3:c:BWBR0020892&amp;hoofdstuk=9b&amp;paragraaf=9b.5&amp;artikel=46c&amp;z=2023-07-01&amp;g=2023-07-01" TargetMode="External"/><Relationship Id="rId22" Type="http://schemas.openxmlformats.org/officeDocument/2006/relationships/hyperlink" Target="https://wetten.overheid.nl/jci1.3:c:BWBR0020892&amp;hoofdstuk=9b&amp;paragraaf=9b.5&amp;artikel=46c&amp;z=2023-07-01&amp;g=2023-07-01" TargetMode="External"/><Relationship Id="rId27" Type="http://schemas.openxmlformats.org/officeDocument/2006/relationships/hyperlink" Target="https://wetten.overheid.nl/jci1.3:c:BWBR0020809&amp;hoofdstuk=6&amp;artikel=143a&amp;z=2023-07-01&amp;g=2023-07-01" TargetMode="External"/><Relationship Id="rId30" Type="http://schemas.openxmlformats.org/officeDocument/2006/relationships/hyperlink" Target="https://wetten.overheid.nl/BWBR0020892/2024-07-1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D756-C3BC-4D3A-A7A4-C14329A4AD39}">
  <sheetPr codeName="Blad2">
    <pageSetUpPr fitToPage="1"/>
  </sheetPr>
  <dimension ref="A2:U45"/>
  <sheetViews>
    <sheetView showGridLines="0" tabSelected="1" zoomScaleNormal="100" workbookViewId="0">
      <selection activeCell="C27" sqref="C27"/>
    </sheetView>
  </sheetViews>
  <sheetFormatPr defaultRowHeight="14.4"/>
  <cols>
    <col min="1" max="1" width="3.88671875" customWidth="1"/>
    <col min="2" max="2" width="69" customWidth="1"/>
    <col min="3" max="3" width="100.6640625" customWidth="1"/>
    <col min="4" max="4" width="113.5546875" customWidth="1"/>
    <col min="5" max="5" width="14.33203125" hidden="1" customWidth="1"/>
    <col min="6" max="6" width="30.33203125" hidden="1" customWidth="1"/>
    <col min="7" max="7" width="5.44140625" style="42" hidden="1" customWidth="1"/>
  </cols>
  <sheetData>
    <row r="2" spans="1:21">
      <c r="A2" s="396" t="s">
        <v>0</v>
      </c>
      <c r="B2" s="397"/>
      <c r="C2" s="397"/>
      <c r="D2" s="398"/>
      <c r="E2" s="120"/>
      <c r="F2" s="114"/>
      <c r="G2" s="114"/>
      <c r="H2" s="4"/>
    </row>
    <row r="3" spans="1:21">
      <c r="A3" s="394" t="s">
        <v>1</v>
      </c>
      <c r="B3" s="395"/>
      <c r="C3" s="395"/>
      <c r="D3" s="395"/>
      <c r="E3" s="12"/>
      <c r="I3" s="2"/>
      <c r="J3" s="2"/>
      <c r="K3" s="2"/>
      <c r="L3" s="2"/>
      <c r="M3" s="2"/>
      <c r="N3" s="2"/>
      <c r="O3" s="2"/>
      <c r="P3" s="2"/>
      <c r="Q3" s="2"/>
      <c r="R3" s="2"/>
      <c r="S3" s="2"/>
      <c r="T3" s="2"/>
      <c r="U3" s="2"/>
    </row>
    <row r="4" spans="1:21" ht="66.599999999999994" customHeight="1">
      <c r="A4" s="399" t="s">
        <v>2</v>
      </c>
      <c r="B4" s="399"/>
      <c r="C4" s="399"/>
      <c r="E4" s="12"/>
      <c r="I4" s="2"/>
      <c r="J4" s="2"/>
      <c r="K4" s="2"/>
      <c r="L4" s="2"/>
      <c r="M4" s="2"/>
      <c r="N4" s="2"/>
      <c r="O4" s="2"/>
      <c r="P4" s="2"/>
      <c r="Q4" s="2"/>
      <c r="R4" s="2"/>
      <c r="S4" s="2"/>
      <c r="T4" s="2"/>
      <c r="U4" s="2"/>
    </row>
    <row r="5" spans="1:21" ht="49.5" customHeight="1">
      <c r="A5" s="400" t="s">
        <v>3</v>
      </c>
      <c r="B5" s="400"/>
      <c r="C5" s="400"/>
      <c r="I5" s="2"/>
      <c r="J5" s="2"/>
      <c r="K5" s="2"/>
      <c r="L5" s="2"/>
      <c r="M5" s="2"/>
      <c r="N5" s="2"/>
      <c r="O5" s="2"/>
      <c r="P5" s="2"/>
      <c r="Q5" s="2"/>
      <c r="R5" s="2"/>
      <c r="S5" s="2"/>
      <c r="T5" s="2"/>
      <c r="U5" s="2"/>
    </row>
    <row r="6" spans="1:21" ht="18.75" customHeight="1" thickBot="1">
      <c r="A6" s="51"/>
      <c r="B6" s="51"/>
      <c r="C6" s="51"/>
      <c r="D6" s="20"/>
      <c r="E6" s="51"/>
      <c r="F6" s="51"/>
      <c r="G6" s="42" t="s">
        <v>4</v>
      </c>
      <c r="I6" s="2"/>
      <c r="J6" s="2"/>
      <c r="K6" s="2"/>
      <c r="L6" s="2"/>
      <c r="M6" s="2"/>
      <c r="N6" s="2"/>
      <c r="O6" s="2"/>
      <c r="P6" s="2"/>
      <c r="Q6" s="2"/>
      <c r="R6" s="2"/>
      <c r="S6" s="2"/>
      <c r="T6" s="2"/>
      <c r="U6" s="2"/>
    </row>
    <row r="7" spans="1:21" ht="15" thickBot="1">
      <c r="A7" s="9"/>
      <c r="B7" s="29" t="s">
        <v>5</v>
      </c>
      <c r="C7" s="178" t="s">
        <v>6</v>
      </c>
      <c r="D7" s="20"/>
      <c r="E7" s="112" t="s">
        <v>7</v>
      </c>
      <c r="F7" s="112" t="s">
        <v>8</v>
      </c>
      <c r="G7" s="118"/>
      <c r="I7" s="2"/>
      <c r="J7" s="2"/>
      <c r="K7" s="2"/>
      <c r="L7" s="2"/>
      <c r="M7" s="2"/>
      <c r="N7" s="2"/>
      <c r="O7" s="2"/>
      <c r="P7" s="2"/>
      <c r="Q7" s="2"/>
      <c r="R7" s="2"/>
      <c r="S7" s="2"/>
      <c r="T7" s="2"/>
      <c r="U7" s="2"/>
    </row>
    <row r="8" spans="1:21">
      <c r="B8" s="5" t="s">
        <v>9</v>
      </c>
      <c r="C8" s="144"/>
      <c r="E8" s="42">
        <v>1</v>
      </c>
      <c r="F8" s="23" t="s">
        <v>10</v>
      </c>
      <c r="G8" s="42">
        <v>1</v>
      </c>
    </row>
    <row r="9" spans="1:21">
      <c r="B9" s="5" t="s">
        <v>11</v>
      </c>
      <c r="C9" s="144" t="s">
        <v>12</v>
      </c>
      <c r="E9" s="42">
        <v>1</v>
      </c>
      <c r="F9" s="23" t="s">
        <v>13</v>
      </c>
      <c r="G9" s="42">
        <v>1</v>
      </c>
    </row>
    <row r="10" spans="1:21">
      <c r="B10" s="5" t="str">
        <f>IF($C9="Algemeen pensioenfonds","Naam van de kring waarvoor dit sjabloon geldt",IF($C9="Maak keuze","Naam van de kring waarvoor dit invaarsjabloon geldt","Deze vraag hoeft u niet te beantwoorden"))</f>
        <v>Naam van de kring waarvoor dit invaarsjabloon geldt</v>
      </c>
      <c r="C10" s="144"/>
      <c r="E10" s="143">
        <f>IF($C9="Algemeen pensioenfonds",1,IF($C9="Maak keuze",1,0))</f>
        <v>1</v>
      </c>
      <c r="F10" s="23" t="s">
        <v>14</v>
      </c>
      <c r="G10" s="42">
        <v>1</v>
      </c>
    </row>
    <row r="11" spans="1:21">
      <c r="B11" s="5" t="s">
        <v>15</v>
      </c>
      <c r="C11" s="144"/>
      <c r="E11" s="42">
        <v>1</v>
      </c>
      <c r="F11" s="23" t="s">
        <v>16</v>
      </c>
      <c r="G11" s="42">
        <v>1</v>
      </c>
    </row>
    <row r="12" spans="1:21">
      <c r="B12" s="5" t="s">
        <v>17</v>
      </c>
      <c r="C12" s="146"/>
      <c r="E12" s="42">
        <v>1</v>
      </c>
      <c r="F12" s="23" t="s">
        <v>18</v>
      </c>
      <c r="G12" s="42">
        <v>1</v>
      </c>
    </row>
    <row r="13" spans="1:21">
      <c r="B13" s="5" t="s">
        <v>19</v>
      </c>
      <c r="C13" s="144"/>
      <c r="E13" s="42">
        <v>1</v>
      </c>
      <c r="F13" s="23" t="s">
        <v>20</v>
      </c>
      <c r="G13" s="42" t="s">
        <v>4</v>
      </c>
    </row>
    <row r="14" spans="1:21" ht="57.6">
      <c r="B14" s="108" t="str">
        <f>IF(C13="Solidaire premieregeling","Deze vraag hoeft u niet te beantwoorden","Biedt het fonds voor de transitie een premie- of kapitaalovereenkomst aan, heeft het fonds na de transitie een flexibele premieovereenkomst zonder risicodelingsreserve én wordt geen gebruik gemaakt van het overgangsrecht bedoeld in artikel 220e PW?")</f>
        <v>Biedt het fonds voor de transitie een premie- of kapitaalovereenkomst aan, heeft het fonds na de transitie een flexibele premieovereenkomst zonder risicodelingsreserve én wordt geen gebruik gemaakt van het overgangsrecht bedoeld in artikel 220e PW?</v>
      </c>
      <c r="C14" s="145" t="s">
        <v>12</v>
      </c>
      <c r="E14" s="42"/>
      <c r="F14" s="23"/>
    </row>
    <row r="15" spans="1:21">
      <c r="B15" s="1"/>
      <c r="C15" s="210"/>
      <c r="E15" s="42"/>
      <c r="F15" s="23"/>
    </row>
    <row r="16" spans="1:21" ht="15" thickBot="1">
      <c r="B16" s="1"/>
      <c r="C16" s="1"/>
      <c r="F16" s="23" t="s">
        <v>21</v>
      </c>
      <c r="G16" s="42" t="str">
        <f>IF(C13="Solidaire premieregeling",0,G6)</f>
        <v>1+</v>
      </c>
    </row>
    <row r="17" spans="2:7" ht="14.4" customHeight="1" thickBot="1">
      <c r="B17" s="30" t="s">
        <v>22</v>
      </c>
      <c r="C17" s="31" t="s">
        <v>23</v>
      </c>
      <c r="F17" s="23" t="s">
        <v>24</v>
      </c>
      <c r="G17" s="42">
        <v>1</v>
      </c>
    </row>
    <row r="18" spans="2:7" ht="14.4" customHeight="1">
      <c r="B18" s="38" t="s">
        <v>25</v>
      </c>
      <c r="C18" s="38" t="s">
        <v>26</v>
      </c>
      <c r="F18" s="23" t="s">
        <v>27</v>
      </c>
      <c r="G18" s="42">
        <v>1</v>
      </c>
    </row>
    <row r="19" spans="2:7" ht="14.4" customHeight="1">
      <c r="B19" s="286" t="s">
        <v>28</v>
      </c>
      <c r="C19" s="286" t="s">
        <v>29</v>
      </c>
      <c r="F19" s="23"/>
    </row>
    <row r="20" spans="2:7">
      <c r="B20" s="39" t="s">
        <v>30</v>
      </c>
      <c r="C20" s="39" t="s">
        <v>31</v>
      </c>
      <c r="F20" s="23" t="s">
        <v>32</v>
      </c>
      <c r="G20" s="42">
        <v>1</v>
      </c>
    </row>
    <row r="21" spans="2:7">
      <c r="B21" s="40" t="s">
        <v>33</v>
      </c>
      <c r="C21" s="40" t="s">
        <v>34</v>
      </c>
      <c r="F21" t="s">
        <v>35</v>
      </c>
      <c r="G21" s="42">
        <v>1</v>
      </c>
    </row>
    <row r="22" spans="2:7">
      <c r="B22" s="41" t="s">
        <v>36</v>
      </c>
      <c r="C22" s="41" t="s">
        <v>37</v>
      </c>
      <c r="D22" s="1"/>
      <c r="E22" s="37"/>
      <c r="F22" s="23" t="s">
        <v>38</v>
      </c>
      <c r="G22" s="42">
        <v>1</v>
      </c>
    </row>
    <row r="23" spans="2:7">
      <c r="F23" s="23" t="s">
        <v>39</v>
      </c>
      <c r="G23" s="42" t="s">
        <v>40</v>
      </c>
    </row>
    <row r="24" spans="2:7">
      <c r="B24" s="26" t="s">
        <v>41</v>
      </c>
      <c r="C24" s="35" t="s">
        <v>42</v>
      </c>
      <c r="F24" s="23" t="s">
        <v>43</v>
      </c>
      <c r="G24" s="42">
        <v>1</v>
      </c>
    </row>
    <row r="25" spans="2:7">
      <c r="B25" t="s">
        <v>44</v>
      </c>
      <c r="C25" t="s">
        <v>45</v>
      </c>
    </row>
    <row r="26" spans="2:7">
      <c r="B26" t="s">
        <v>46</v>
      </c>
      <c r="C26" t="s">
        <v>47</v>
      </c>
    </row>
    <row r="27" spans="2:7">
      <c r="B27" t="s">
        <v>48</v>
      </c>
      <c r="C27" t="s">
        <v>49</v>
      </c>
    </row>
    <row r="28" spans="2:7">
      <c r="B28" t="s">
        <v>50</v>
      </c>
      <c r="C28" t="s">
        <v>51</v>
      </c>
    </row>
    <row r="29" spans="2:7">
      <c r="B29" t="s">
        <v>52</v>
      </c>
      <c r="C29" t="s">
        <v>53</v>
      </c>
    </row>
    <row r="30" spans="2:7">
      <c r="B30" t="s">
        <v>54</v>
      </c>
      <c r="C30" t="s">
        <v>55</v>
      </c>
    </row>
    <row r="31" spans="2:7">
      <c r="B31" t="s">
        <v>56</v>
      </c>
      <c r="C31" t="s">
        <v>57</v>
      </c>
    </row>
    <row r="32" spans="2:7">
      <c r="B32" t="s">
        <v>58</v>
      </c>
      <c r="C32" t="s">
        <v>59</v>
      </c>
    </row>
    <row r="33" spans="2:7">
      <c r="B33" t="s">
        <v>60</v>
      </c>
      <c r="C33" t="s">
        <v>61</v>
      </c>
    </row>
    <row r="34" spans="2:7">
      <c r="B34" t="s">
        <v>62</v>
      </c>
      <c r="C34" t="s">
        <v>63</v>
      </c>
    </row>
    <row r="35" spans="2:7">
      <c r="B35" t="s">
        <v>64</v>
      </c>
      <c r="C35" t="s">
        <v>65</v>
      </c>
    </row>
    <row r="36" spans="2:7">
      <c r="B36" s="36"/>
      <c r="D36" s="1"/>
      <c r="E36" s="37"/>
      <c r="F36" s="1"/>
      <c r="G36" s="119"/>
    </row>
    <row r="37" spans="2:7">
      <c r="B37" s="2"/>
      <c r="E37" s="113"/>
      <c r="F37" s="113"/>
      <c r="G37" s="115"/>
    </row>
    <row r="38" spans="2:7">
      <c r="B38" s="26" t="s">
        <v>66</v>
      </c>
      <c r="C38" s="35" t="s">
        <v>67</v>
      </c>
      <c r="E38" s="113"/>
      <c r="F38" s="113"/>
      <c r="G38" s="115"/>
    </row>
    <row r="39" spans="2:7">
      <c r="B39" s="2" t="s">
        <v>68</v>
      </c>
      <c r="C39" s="151" t="s">
        <v>69</v>
      </c>
      <c r="E39" s="113"/>
      <c r="F39" s="113"/>
      <c r="G39" s="115"/>
    </row>
    <row r="40" spans="2:7" ht="28.8">
      <c r="B40" s="2" t="s">
        <v>70</v>
      </c>
      <c r="C40" s="158" t="s">
        <v>70</v>
      </c>
      <c r="E40" s="111"/>
      <c r="F40" s="111"/>
      <c r="G40" s="116"/>
    </row>
    <row r="41" spans="2:7" ht="28.8">
      <c r="B41" s="2" t="s">
        <v>71</v>
      </c>
      <c r="C41" s="110" t="s">
        <v>72</v>
      </c>
      <c r="E41" s="110"/>
      <c r="F41" s="110"/>
      <c r="G41" s="117"/>
    </row>
    <row r="42" spans="2:7" ht="28.8">
      <c r="B42" s="2" t="s">
        <v>73</v>
      </c>
      <c r="C42" s="110" t="s">
        <v>74</v>
      </c>
      <c r="E42" s="110"/>
      <c r="F42" s="110"/>
      <c r="G42" s="117"/>
    </row>
    <row r="43" spans="2:7">
      <c r="B43" s="2"/>
      <c r="C43" s="110"/>
      <c r="E43" s="111"/>
      <c r="F43" s="111"/>
      <c r="G43" s="116"/>
    </row>
    <row r="44" spans="2:7">
      <c r="B44" s="26" t="s">
        <v>75</v>
      </c>
      <c r="C44" s="35" t="s">
        <v>67</v>
      </c>
    </row>
    <row r="45" spans="2:7">
      <c r="B45" s="2" t="s">
        <v>76</v>
      </c>
      <c r="C45" s="111" t="s">
        <v>77</v>
      </c>
    </row>
  </sheetData>
  <sheetProtection algorithmName="SHA-512" hashValue="DlbbraP8M3JzJXruqmMK57chaimXEdcyJhZLP3cogWdm3CiYtjr/EJoJePRxBYpNgY2UiZutmu1ca5FXz/goig==" saltValue="XtirUAKHheZK3MwHgkUYbg==" spinCount="100000" sheet="1" objects="1" scenarios="1"/>
  <mergeCells count="4">
    <mergeCell ref="A3:D3"/>
    <mergeCell ref="A2:D2"/>
    <mergeCell ref="A4:C4"/>
    <mergeCell ref="A5:C5"/>
  </mergeCells>
  <conditionalFormatting sqref="B10">
    <cfRule type="containsText" dxfId="71" priority="3" operator="containsText" text="niet te beantwoorden">
      <formula>NOT(ISERROR(SEARCH("niet te beantwoorden",B10)))</formula>
    </cfRule>
  </conditionalFormatting>
  <conditionalFormatting sqref="B14">
    <cfRule type="containsText" dxfId="70" priority="1" operator="containsText" text="niet te beantwoorden">
      <formula>NOT(ISERROR(SEARCH("niet te beantwoorden",B14)))</formula>
    </cfRule>
  </conditionalFormatting>
  <conditionalFormatting sqref="E10">
    <cfRule type="containsText" dxfId="69" priority="2" operator="containsText" text="niet te beantwoorden">
      <formula>NOT(ISERROR(SEARCH("niet te beantwoorden",E10)))</formula>
    </cfRule>
  </conditionalFormatting>
  <dataValidations count="3">
    <dataValidation type="list" allowBlank="1" showInputMessage="1" showErrorMessage="1" sqref="C9" xr:uid="{8E134B69-35E3-4981-A15D-2741711542B0}">
      <formula1>"Maak keuze, Algemeen pensioenfonds, Bedrijfstakpensioenfonds, Beroepspensioenfonds, Ondernemingspensioenfonds"</formula1>
    </dataValidation>
    <dataValidation type="list" allowBlank="1" showInputMessage="1" showErrorMessage="1" sqref="C13 C15" xr:uid="{077DCC39-2409-4C91-BD6E-E7052C001CE4}">
      <formula1>"Maak keuze, Flexibele premieregeling, Solidaire premieregeling, Zowel flexibele als solidaire premieregeling"</formula1>
    </dataValidation>
    <dataValidation type="list" allowBlank="1" showInputMessage="1" showErrorMessage="1" sqref="C14" xr:uid="{11E209F5-8122-420A-AFD3-83104FC80174}">
      <formula1>"Maak keuze, Ja, Nee"</formula1>
    </dataValidation>
  </dataValidations>
  <hyperlinks>
    <hyperlink ref="C45" r:id="rId1" xr:uid="{BC1017D9-0D49-494C-98FB-1797858C35D5}"/>
    <hyperlink ref="C41" r:id="rId2" display="Q&amp;A Complete besluitvorming pensioenfondsen" xr:uid="{494B11A2-CC89-4EF3-98D5-72BE40384C6A}"/>
    <hyperlink ref="C39" r:id="rId3" display="Good practice inhoudsopgave implementatie pensioenfonds" xr:uid="{3B737829-0AC6-42AE-AE4E-C8C96CF9B562}"/>
    <hyperlink ref="C42" r:id="rId4" xr:uid="{B280D210-7BA9-4838-9752-7A0ED06A3D55}"/>
    <hyperlink ref="C40" r:id="rId5" xr:uid="{1A7E0AFD-A874-4D78-A28A-6B3F365F610E}"/>
  </hyperlinks>
  <pageMargins left="0.23622047244094491" right="0.23622047244094491" top="0.74803149606299213" bottom="0.74803149606299213" header="0.31496062992125984" footer="0.31496062992125984"/>
  <pageSetup paperSize="8" scale="41" fitToHeight="0" orientation="landscape" r:id="rId6"/>
  <colBreaks count="1" manualBreakCount="1">
    <brk id="14" max="1048575" man="1"/>
  </colBreaks>
  <legacy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38B3-4EE4-46F7-8769-B69B15480F6D}">
  <sheetPr codeName="Blad21">
    <tabColor rgb="FFFFC2AD"/>
    <pageSetUpPr fitToPage="1"/>
  </sheetPr>
  <dimension ref="A1:F47"/>
  <sheetViews>
    <sheetView showGridLines="0" topLeftCell="A9" zoomScaleNormal="100" workbookViewId="0">
      <selection activeCell="D15" sqref="D15:D17"/>
    </sheetView>
  </sheetViews>
  <sheetFormatPr defaultColWidth="9.109375" defaultRowHeight="14.4"/>
  <cols>
    <col min="1" max="1" width="9.109375" style="7"/>
    <col min="2" max="2" width="84.44140625" style="8" customWidth="1"/>
    <col min="3" max="3" width="64" style="8" customWidth="1"/>
    <col min="4" max="4" width="46.33203125" style="8" customWidth="1"/>
    <col min="5" max="5" width="9.5546875" style="126" hidden="1" customWidth="1"/>
    <col min="6" max="6" width="73.109375" style="7" customWidth="1"/>
    <col min="7" max="16384" width="9.109375" style="7"/>
  </cols>
  <sheetData>
    <row r="1" spans="1:6" customFormat="1">
      <c r="A1" s="25"/>
      <c r="B1" s="23"/>
      <c r="C1" s="23"/>
      <c r="D1" s="23"/>
      <c r="E1" s="42"/>
    </row>
    <row r="2" spans="1:6" customFormat="1">
      <c r="A2" s="25"/>
      <c r="B2" s="396" t="s">
        <v>33</v>
      </c>
      <c r="C2" s="502"/>
      <c r="D2" s="23"/>
      <c r="E2" s="42"/>
    </row>
    <row r="3" spans="1:6" customFormat="1" ht="46.5" customHeight="1">
      <c r="B3" s="504" t="s">
        <v>342</v>
      </c>
      <c r="C3" s="504"/>
      <c r="E3" s="42"/>
    </row>
    <row r="4" spans="1:6" customFormat="1" ht="151.5" customHeight="1">
      <c r="B4" s="445" t="s">
        <v>343</v>
      </c>
      <c r="C4" s="445"/>
      <c r="E4" s="42"/>
    </row>
    <row r="5" spans="1:6" customFormat="1">
      <c r="B5" s="445" t="s">
        <v>344</v>
      </c>
      <c r="C5" s="445"/>
      <c r="E5" s="42"/>
    </row>
    <row r="6" spans="1:6" customFormat="1" ht="18" customHeight="1">
      <c r="A6" s="25"/>
      <c r="B6" s="445" t="s">
        <v>345</v>
      </c>
      <c r="C6" s="445"/>
      <c r="D6" s="23"/>
      <c r="E6" s="42"/>
    </row>
    <row r="7" spans="1:6" customFormat="1" ht="20.399999999999999" customHeight="1">
      <c r="A7" s="25"/>
      <c r="B7" s="503" t="s">
        <v>346</v>
      </c>
      <c r="C7" s="445"/>
      <c r="D7" s="23"/>
      <c r="E7" s="44"/>
    </row>
    <row r="8" spans="1:6" customFormat="1" ht="33.6" customHeight="1">
      <c r="A8" s="25"/>
      <c r="B8" s="445" t="s">
        <v>347</v>
      </c>
      <c r="C8" s="445"/>
      <c r="D8" s="43"/>
      <c r="E8" s="45"/>
      <c r="F8" s="43"/>
    </row>
    <row r="9" spans="1:6" customFormat="1" ht="51" customHeight="1">
      <c r="A9" s="25"/>
      <c r="B9" s="445" t="s">
        <v>348</v>
      </c>
      <c r="C9" s="445"/>
      <c r="D9" s="23"/>
      <c r="E9" s="45"/>
      <c r="F9" s="43"/>
    </row>
    <row r="10" spans="1:6" customFormat="1" ht="76.5" customHeight="1">
      <c r="A10" s="25"/>
      <c r="B10" s="503" t="s">
        <v>349</v>
      </c>
      <c r="C10" s="445"/>
      <c r="D10" s="43"/>
      <c r="E10" s="44"/>
      <c r="F10" s="43"/>
    </row>
    <row r="11" spans="1:6" customFormat="1">
      <c r="A11" s="25"/>
      <c r="B11" s="14"/>
      <c r="C11" s="23"/>
      <c r="D11" s="23"/>
      <c r="E11" s="42"/>
    </row>
    <row r="12" spans="1:6" customFormat="1">
      <c r="A12" s="81"/>
      <c r="B12" s="80" t="s">
        <v>142</v>
      </c>
      <c r="C12" s="27" t="s">
        <v>81</v>
      </c>
      <c r="D12" s="24" t="s">
        <v>350</v>
      </c>
      <c r="E12" s="42"/>
    </row>
    <row r="13" spans="1:6" customFormat="1" ht="57.6">
      <c r="A13" s="171"/>
      <c r="B13" s="32"/>
      <c r="C13" s="56"/>
      <c r="D13" s="220" t="s">
        <v>351</v>
      </c>
      <c r="E13" s="51"/>
    </row>
    <row r="14" spans="1:6" ht="28.8">
      <c r="A14" s="160" t="s">
        <v>352</v>
      </c>
      <c r="B14" s="85" t="s">
        <v>353</v>
      </c>
      <c r="C14" s="55"/>
      <c r="D14" s="55"/>
      <c r="E14" s="124" t="s">
        <v>7</v>
      </c>
    </row>
    <row r="15" spans="1:6">
      <c r="A15" s="407" t="s">
        <v>86</v>
      </c>
      <c r="B15" s="519" t="s">
        <v>354</v>
      </c>
      <c r="C15" s="59" t="s">
        <v>355</v>
      </c>
      <c r="D15" s="430"/>
      <c r="E15" s="123">
        <v>1</v>
      </c>
    </row>
    <row r="16" spans="1:6">
      <c r="A16" s="500"/>
      <c r="B16" s="520"/>
      <c r="C16" s="59" t="s">
        <v>356</v>
      </c>
      <c r="D16" s="505"/>
      <c r="E16" s="123"/>
    </row>
    <row r="17" spans="1:5">
      <c r="A17" s="500"/>
      <c r="B17" s="520"/>
      <c r="C17" s="59" t="s">
        <v>357</v>
      </c>
      <c r="D17" s="505"/>
      <c r="E17" s="123"/>
    </row>
    <row r="18" spans="1:5">
      <c r="A18" s="160">
        <v>2</v>
      </c>
      <c r="B18" s="216" t="str">
        <f>IF('5. Transitie-effecten'!$D$8="Nee","Onderstaande vragen onder 2 en 3 hoeft u verder niet in te vullen","Kwantitatieve maatstaven en voorrangsregels")</f>
        <v>Kwantitatieve maatstaven en voorrangsregels</v>
      </c>
      <c r="C18" s="54"/>
      <c r="D18" s="54"/>
      <c r="E18" s="123"/>
    </row>
    <row r="19" spans="1:5">
      <c r="A19" s="407" t="s">
        <v>96</v>
      </c>
      <c r="B19" s="508" t="s">
        <v>358</v>
      </c>
      <c r="C19" s="60" t="s">
        <v>355</v>
      </c>
      <c r="D19" s="432"/>
      <c r="E19" s="125">
        <v>1</v>
      </c>
    </row>
    <row r="20" spans="1:5">
      <c r="A20" s="500"/>
      <c r="B20" s="509"/>
      <c r="C20" s="65" t="s">
        <v>356</v>
      </c>
      <c r="D20" s="510"/>
      <c r="E20" s="125"/>
    </row>
    <row r="21" spans="1:5" ht="47.25" customHeight="1">
      <c r="A21" s="500"/>
      <c r="B21" s="509"/>
      <c r="C21" s="65" t="s">
        <v>357</v>
      </c>
      <c r="D21" s="510"/>
      <c r="E21" s="125"/>
    </row>
    <row r="22" spans="1:5" ht="28.8">
      <c r="A22" s="231" t="s">
        <v>99</v>
      </c>
      <c r="B22" s="232" t="s">
        <v>359</v>
      </c>
      <c r="C22" s="392"/>
      <c r="D22" s="136"/>
      <c r="E22" s="125">
        <v>1</v>
      </c>
    </row>
    <row r="23" spans="1:5">
      <c r="A23" s="511" t="s">
        <v>101</v>
      </c>
      <c r="B23" s="512" t="s">
        <v>360</v>
      </c>
      <c r="C23" s="65" t="s">
        <v>355</v>
      </c>
      <c r="D23" s="515"/>
      <c r="E23" s="125"/>
    </row>
    <row r="24" spans="1:5">
      <c r="A24" s="500"/>
      <c r="B24" s="513"/>
      <c r="C24" s="65" t="s">
        <v>356</v>
      </c>
      <c r="D24" s="506"/>
      <c r="E24" s="125"/>
    </row>
    <row r="25" spans="1:5">
      <c r="A25" s="435"/>
      <c r="B25" s="514"/>
      <c r="C25" s="65" t="s">
        <v>357</v>
      </c>
      <c r="D25" s="516"/>
      <c r="E25" s="125"/>
    </row>
    <row r="26" spans="1:5">
      <c r="A26" s="160" t="s">
        <v>361</v>
      </c>
      <c r="B26" s="85" t="s">
        <v>362</v>
      </c>
      <c r="C26" s="54"/>
      <c r="D26" s="54"/>
      <c r="E26" s="123"/>
    </row>
    <row r="27" spans="1:5">
      <c r="A27" s="407" t="s">
        <v>106</v>
      </c>
      <c r="B27" s="492" t="s">
        <v>363</v>
      </c>
      <c r="C27" s="152" t="s">
        <v>356</v>
      </c>
      <c r="D27" s="432"/>
      <c r="E27" s="123">
        <v>1</v>
      </c>
    </row>
    <row r="28" spans="1:5">
      <c r="A28" s="491"/>
      <c r="B28" s="493"/>
      <c r="C28" s="150" t="s">
        <v>364</v>
      </c>
      <c r="D28" s="433"/>
      <c r="E28" s="123"/>
    </row>
    <row r="29" spans="1:5">
      <c r="A29" s="494" t="s">
        <v>109</v>
      </c>
      <c r="B29" s="495" t="s">
        <v>365</v>
      </c>
      <c r="C29" s="59" t="s">
        <v>356</v>
      </c>
      <c r="D29" s="497"/>
      <c r="E29" s="123">
        <v>1</v>
      </c>
    </row>
    <row r="30" spans="1:5">
      <c r="A30" s="491"/>
      <c r="B30" s="496"/>
      <c r="C30" s="150" t="s">
        <v>364</v>
      </c>
      <c r="D30" s="422"/>
      <c r="E30" s="123"/>
    </row>
    <row r="31" spans="1:5">
      <c r="A31" s="494" t="s">
        <v>110</v>
      </c>
      <c r="B31" s="498" t="s">
        <v>366</v>
      </c>
      <c r="C31" s="59" t="s">
        <v>356</v>
      </c>
      <c r="D31" s="499"/>
      <c r="E31" s="123">
        <v>1</v>
      </c>
    </row>
    <row r="32" spans="1:5">
      <c r="A32" s="491"/>
      <c r="B32" s="493"/>
      <c r="C32" s="150" t="s">
        <v>367</v>
      </c>
      <c r="D32" s="433"/>
      <c r="E32" s="123"/>
    </row>
    <row r="33" spans="1:5">
      <c r="A33" s="494" t="s">
        <v>111</v>
      </c>
      <c r="B33" s="498" t="s">
        <v>368</v>
      </c>
      <c r="C33" s="59" t="s">
        <v>356</v>
      </c>
      <c r="D33" s="499"/>
      <c r="E33" s="123">
        <v>1</v>
      </c>
    </row>
    <row r="34" spans="1:5" ht="47.25" customHeight="1">
      <c r="A34" s="491"/>
      <c r="B34" s="493"/>
      <c r="C34" s="73" t="s">
        <v>369</v>
      </c>
      <c r="D34" s="433"/>
      <c r="E34" s="123"/>
    </row>
    <row r="35" spans="1:5">
      <c r="A35" s="494" t="s">
        <v>112</v>
      </c>
      <c r="B35" s="498" t="s">
        <v>370</v>
      </c>
      <c r="C35" s="65" t="s">
        <v>357</v>
      </c>
      <c r="D35" s="499"/>
      <c r="E35" s="123">
        <v>1</v>
      </c>
    </row>
    <row r="36" spans="1:5">
      <c r="A36" s="500"/>
      <c r="B36" s="501"/>
      <c r="C36" s="59" t="s">
        <v>371</v>
      </c>
      <c r="D36" s="506"/>
      <c r="E36" s="123"/>
    </row>
    <row r="37" spans="1:5" ht="24.75" customHeight="1">
      <c r="A37" s="500"/>
      <c r="B37" s="501"/>
      <c r="C37" s="233"/>
      <c r="D37" s="506"/>
      <c r="E37" s="123"/>
    </row>
    <row r="38" spans="1:5">
      <c r="A38" s="494" t="s">
        <v>187</v>
      </c>
      <c r="B38" s="498" t="s">
        <v>372</v>
      </c>
      <c r="C38" s="65" t="s">
        <v>357</v>
      </c>
      <c r="D38" s="499"/>
      <c r="E38" s="123">
        <v>1</v>
      </c>
    </row>
    <row r="39" spans="1:5">
      <c r="A39" s="500"/>
      <c r="B39" s="501"/>
      <c r="C39" s="65" t="s">
        <v>371</v>
      </c>
      <c r="D39" s="506"/>
      <c r="E39" s="123"/>
    </row>
    <row r="40" spans="1:5">
      <c r="A40" s="500"/>
      <c r="B40" s="501"/>
      <c r="C40" s="65" t="s">
        <v>72</v>
      </c>
      <c r="D40" s="506"/>
      <c r="E40" s="123"/>
    </row>
    <row r="41" spans="1:5" ht="69.75" customHeight="1">
      <c r="A41" s="517"/>
      <c r="B41" s="518"/>
      <c r="C41" s="233"/>
      <c r="D41" s="507"/>
      <c r="E41" s="123"/>
    </row>
    <row r="42" spans="1:5" ht="69.75" customHeight="1">
      <c r="A42" s="77" t="s">
        <v>190</v>
      </c>
      <c r="B42" s="228" t="s">
        <v>373</v>
      </c>
      <c r="C42" s="393"/>
      <c r="D42" s="229"/>
      <c r="E42" s="123"/>
    </row>
    <row r="44" spans="1:5">
      <c r="B44"/>
    </row>
    <row r="47" spans="1:5">
      <c r="B47" s="28"/>
    </row>
  </sheetData>
  <sheetProtection algorithmName="SHA-512" hashValue="wqGBgKA3vj8Hnr2pS/Qb7hRwQRUpXkY3GZni3lpgwxyTkko0Rk56FZxInev0z8UZLgP7wa2YxmuldUnve8VyVQ==" saltValue="UqqidCEgmtwsnk506G22dg==" spinCount="100000" sheet="1" objects="1" scenarios="1"/>
  <mergeCells count="36">
    <mergeCell ref="D15:D17"/>
    <mergeCell ref="A19:A21"/>
    <mergeCell ref="D38:D41"/>
    <mergeCell ref="D35:D37"/>
    <mergeCell ref="A31:A32"/>
    <mergeCell ref="B31:B32"/>
    <mergeCell ref="D31:D32"/>
    <mergeCell ref="B19:B21"/>
    <mergeCell ref="D19:D21"/>
    <mergeCell ref="A23:A25"/>
    <mergeCell ref="B23:B25"/>
    <mergeCell ref="D23:D25"/>
    <mergeCell ref="A38:A41"/>
    <mergeCell ref="B38:B41"/>
    <mergeCell ref="A15:A17"/>
    <mergeCell ref="B15:B17"/>
    <mergeCell ref="B2:C2"/>
    <mergeCell ref="B10:C10"/>
    <mergeCell ref="B6:C6"/>
    <mergeCell ref="B5:C5"/>
    <mergeCell ref="B3:C3"/>
    <mergeCell ref="B4:C4"/>
    <mergeCell ref="B7:C7"/>
    <mergeCell ref="B8:C8"/>
    <mergeCell ref="B9:C9"/>
    <mergeCell ref="A33:A34"/>
    <mergeCell ref="B33:B34"/>
    <mergeCell ref="D33:D34"/>
    <mergeCell ref="A35:A37"/>
    <mergeCell ref="B35:B37"/>
    <mergeCell ref="A27:A28"/>
    <mergeCell ref="B27:B28"/>
    <mergeCell ref="D27:D28"/>
    <mergeCell ref="A29:A30"/>
    <mergeCell ref="B29:B30"/>
    <mergeCell ref="D29:D30"/>
  </mergeCells>
  <conditionalFormatting sqref="B18">
    <cfRule type="containsText" dxfId="2" priority="1" operator="containsText" text="niet in te vullen">
      <formula>NOT(ISERROR(SEARCH("niet in te vullen",B18)))</formula>
    </cfRule>
    <cfRule type="containsText" dxfId="1" priority="2" operator="containsText" text="niet in te vullen">
      <formula>NOT(ISERROR(SEARCH("niet in te vullen",B18)))</formula>
    </cfRule>
  </conditionalFormatting>
  <hyperlinks>
    <hyperlink ref="C17" r:id="rId1" display="https://wetten.overheid.nl/jci1.3:c:BWBR0020892&amp;hoofdstuk=9b&amp;paragraaf=9b.3&amp;artikel=44&amp;z=2023-07-01&amp;g=2023-07-01" xr:uid="{92DA82CE-29B2-49BF-ABCB-0ACB91D45E19}"/>
    <hyperlink ref="C16" r:id="rId2" display="https://wetten.overheid.nl/jci1.3:c:BWBR0020892&amp;hoofdstuk=9b&amp;paragraaf=9b.4&amp;artikel=46&amp;z=2023-07-01&amp;g=2023-07-01" xr:uid="{026C4120-A02F-4910-B131-95C26714E64A}"/>
    <hyperlink ref="C15" r:id="rId3" display="https://wetten.overheid.nl/jci1.3:c:BWBR0020809&amp;hoofdstuk=5&amp;paragraaf=5.1&amp;artikel=102a&amp;z=2023-07-01&amp;g=2023-07-01" xr:uid="{93EF57AD-7E6F-4CA0-8734-C4FF858171DA}"/>
    <hyperlink ref="C21" r:id="rId4" display="https://wetten.overheid.nl/jci1.3:c:BWBR0020892&amp;hoofdstuk=9b&amp;paragraaf=9b.3&amp;artikel=44&amp;z=2023-07-01&amp;g=2023-07-01" xr:uid="{4964592C-0C2F-4552-AF77-69BA5FF59FCE}"/>
    <hyperlink ref="C20" r:id="rId5" display="https://wetten.overheid.nl/jci1.3:c:BWBR0020892&amp;hoofdstuk=9b&amp;paragraaf=9b.4&amp;artikel=46&amp;z=2023-07-01&amp;g=2023-07-01" xr:uid="{CE67A1DE-1089-4668-A7F8-3A37497C4767}"/>
    <hyperlink ref="C19" r:id="rId6" display="https://wetten.overheid.nl/jci1.3:c:BWBR0020809&amp;hoofdstuk=5&amp;paragraaf=5.1&amp;artikel=102a&amp;z=2023-07-01&amp;g=2023-07-01" xr:uid="{BCC3F79A-3738-46F9-8C6F-1759E577FAB8}"/>
    <hyperlink ref="C27" r:id="rId7" display="https://wetten.overheid.nl/jci1.3:c:BWBR0020892&amp;hoofdstuk=9b&amp;paragraaf=9b.4&amp;artikel=46&amp;z=2023-07-01&amp;g=2023-07-01" xr:uid="{CBCDEA64-64CE-4043-894D-504E383A8AC7}"/>
    <hyperlink ref="C29" r:id="rId8" display="https://wetten.overheid.nl/jci1.3:c:BWBR0020892&amp;hoofdstuk=9b&amp;paragraaf=9b.4&amp;artikel=46&amp;z=2023-07-01&amp;g=2023-07-01" xr:uid="{46CD99B5-81BC-4FDE-A2AE-239437E1EB10}"/>
    <hyperlink ref="C31" r:id="rId9" display="https://wetten.overheid.nl/jci1.3:c:BWBR0020892&amp;hoofdstuk=9b&amp;paragraaf=9b.4&amp;artikel=46&amp;z=2023-07-01&amp;g=2023-07-01" xr:uid="{DFE547C4-FBFF-4B46-BD01-722F049DC63A}"/>
    <hyperlink ref="C33" r:id="rId10" display="https://wetten.overheid.nl/jci1.3:c:BWBR0020892&amp;hoofdstuk=9b&amp;paragraaf=9b.4&amp;artikel=46&amp;z=2023-07-01&amp;g=2023-07-01" xr:uid="{E4B662D9-A93B-4B54-8DCE-8B9A4E9E22C4}"/>
    <hyperlink ref="C36" r:id="rId11" display="https://wetten.overheid.nl/jci1.3:c:BWBR0020892&amp;hoofdstuk=9b&amp;paragraaf=9b.4&amp;artikel=46&amp;z=2023-07-01&amp;g=2023-07-01" xr:uid="{75F6F6C2-1F26-4833-87B1-D5236F7600EF}"/>
    <hyperlink ref="C35" r:id="rId12" display="https://wetten.overheid.nl/jci1.3:c:BWBR0020892&amp;hoofdstuk=9b&amp;paragraaf=9b.3&amp;artikel=44&amp;z=2023-07-01&amp;g=2023-07-01" xr:uid="{E3853EA9-B566-43FE-A3F6-6770E4203C39}"/>
    <hyperlink ref="C40" r:id="rId13" display="https://wetten.overheid.nl/jci1.3:c:BWBR0020892&amp;hoofdstuk=9b&amp;paragraaf=9b.5&amp;artikel=46b&amp;z=2023-07-01&amp;g=2023-07-01" xr:uid="{8FEEC0BC-8543-41F2-BE9F-90F4F902DBC4}"/>
    <hyperlink ref="C25" r:id="rId14" display="https://wetten.overheid.nl/jci1.3:c:BWBR0020892&amp;hoofdstuk=9b&amp;paragraaf=9b.3&amp;artikel=44&amp;z=2023-07-01&amp;g=2023-07-01" xr:uid="{461350B2-84C9-4A07-BE37-E7CC05607066}"/>
    <hyperlink ref="C24" r:id="rId15" display="https://wetten.overheid.nl/jci1.3:c:BWBR0020892&amp;hoofdstuk=9b&amp;paragraaf=9b.4&amp;artikel=46&amp;z=2023-07-01&amp;g=2023-07-01" xr:uid="{96A712F3-8089-441B-8F28-CBC0D8ACC8BF}"/>
    <hyperlink ref="C23" r:id="rId16" display="https://wetten.overheid.nl/jci1.3:c:BWBR0020809&amp;hoofdstuk=5&amp;paragraaf=5.1&amp;artikel=102a&amp;z=2023-07-01&amp;g=2023-07-01" xr:uid="{13B33490-60F1-4E61-9ED9-F4AD44D30F92}"/>
  </hyperlinks>
  <pageMargins left="0.23622047244094491" right="0.23622047244094491" top="0.74803149606299213" bottom="0.74803149606299213" header="0.31496062992125984" footer="0.31496062992125984"/>
  <pageSetup paperSize="8" fitToHeight="0" orientation="landscape"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C350-8442-4AAA-B570-F934605E77E6}">
  <sheetPr codeName="Blad27">
    <tabColor rgb="FFFFA5AE"/>
    <pageSetUpPr fitToPage="1"/>
  </sheetPr>
  <dimension ref="A2:Y23"/>
  <sheetViews>
    <sheetView showGridLines="0" topLeftCell="A6" zoomScaleNormal="100" workbookViewId="0">
      <selection activeCell="D8" sqref="D8"/>
    </sheetView>
  </sheetViews>
  <sheetFormatPr defaultRowHeight="14.4"/>
  <cols>
    <col min="1" max="1" width="9.109375" style="15"/>
    <col min="2" max="2" width="79.33203125" style="11" customWidth="1"/>
    <col min="3" max="3" width="66.33203125" customWidth="1"/>
    <col min="4" max="4" width="42" customWidth="1"/>
    <col min="5" max="5" width="9.109375" style="42" hidden="1" customWidth="1"/>
  </cols>
  <sheetData>
    <row r="2" spans="1:25">
      <c r="A2" s="17"/>
      <c r="B2" s="525" t="s">
        <v>36</v>
      </c>
      <c r="C2" s="460"/>
      <c r="D2" s="12"/>
    </row>
    <row r="3" spans="1:25">
      <c r="A3" s="17"/>
      <c r="B3" s="445" t="s">
        <v>374</v>
      </c>
      <c r="C3" s="445"/>
    </row>
    <row r="4" spans="1:25" ht="51" customHeight="1">
      <c r="B4" s="534" t="s">
        <v>375</v>
      </c>
      <c r="C4" s="535"/>
    </row>
    <row r="5" spans="1:25" ht="35.1" customHeight="1">
      <c r="B5" s="536" t="s">
        <v>376</v>
      </c>
      <c r="C5" s="536"/>
      <c r="D5" s="14"/>
    </row>
    <row r="6" spans="1:25">
      <c r="B6" s="14"/>
      <c r="C6" s="14"/>
      <c r="D6" s="46"/>
    </row>
    <row r="7" spans="1:25" s="18" customFormat="1">
      <c r="A7" s="79"/>
      <c r="B7" s="82" t="s">
        <v>142</v>
      </c>
      <c r="C7" s="33" t="s">
        <v>81</v>
      </c>
      <c r="D7" s="24" t="s">
        <v>350</v>
      </c>
      <c r="E7" s="42"/>
      <c r="F7" s="13"/>
      <c r="G7" s="13"/>
      <c r="H7" s="13"/>
      <c r="I7" s="13"/>
      <c r="J7" s="13"/>
      <c r="K7" s="13"/>
      <c r="L7" s="13"/>
      <c r="M7" s="13"/>
      <c r="N7" s="13"/>
      <c r="O7" s="13"/>
      <c r="P7" s="13"/>
      <c r="Q7" s="13"/>
      <c r="R7" s="13"/>
      <c r="S7" s="13"/>
      <c r="T7" s="13"/>
      <c r="U7" s="13"/>
      <c r="V7" s="13"/>
      <c r="W7" s="13"/>
      <c r="X7" s="13"/>
      <c r="Y7" s="13"/>
    </row>
    <row r="8" spans="1:25" s="13" customFormat="1" ht="72">
      <c r="A8" s="173"/>
      <c r="B8" s="154" t="str">
        <f>IF('1. Besluitvorming'!D8="Sprake van onevenredig/ onevenwichtig nadeel","","U hoeft de vragen in dit tabblad niet te beantwoorden")</f>
        <v/>
      </c>
      <c r="C8" s="57"/>
      <c r="D8" s="221" t="s">
        <v>351</v>
      </c>
      <c r="E8" s="42"/>
    </row>
    <row r="9" spans="1:25">
      <c r="A9" s="526">
        <v>1</v>
      </c>
      <c r="B9" s="529" t="s">
        <v>377</v>
      </c>
      <c r="C9" s="60" t="s">
        <v>378</v>
      </c>
      <c r="D9" s="430"/>
      <c r="E9" s="45"/>
    </row>
    <row r="10" spans="1:25">
      <c r="A10" s="527"/>
      <c r="B10" s="530"/>
      <c r="C10" s="65" t="s">
        <v>379</v>
      </c>
      <c r="D10" s="532"/>
      <c r="E10" s="45"/>
    </row>
    <row r="11" spans="1:25">
      <c r="A11" s="528"/>
      <c r="B11" s="531"/>
      <c r="C11" s="66"/>
      <c r="D11" s="533"/>
      <c r="E11" s="127" t="s">
        <v>7</v>
      </c>
    </row>
    <row r="12" spans="1:25" ht="62.25" customHeight="1">
      <c r="A12" s="175" t="s">
        <v>86</v>
      </c>
      <c r="B12" s="89" t="s">
        <v>380</v>
      </c>
      <c r="C12" s="90"/>
      <c r="D12" s="134"/>
      <c r="E12" s="45">
        <v>1</v>
      </c>
    </row>
    <row r="13" spans="1:25" ht="57.6">
      <c r="A13" s="172" t="s">
        <v>90</v>
      </c>
      <c r="B13" s="75" t="s">
        <v>381</v>
      </c>
      <c r="C13" s="91"/>
      <c r="D13" s="135"/>
      <c r="E13" s="45">
        <v>1</v>
      </c>
    </row>
    <row r="14" spans="1:25" ht="43.2">
      <c r="A14" s="176" t="s">
        <v>92</v>
      </c>
      <c r="B14" s="76" t="s">
        <v>382</v>
      </c>
      <c r="C14" s="93"/>
      <c r="D14" s="137"/>
      <c r="E14" s="45">
        <v>1</v>
      </c>
    </row>
    <row r="15" spans="1:25" ht="20.399999999999999" customHeight="1">
      <c r="A15" s="174">
        <v>2</v>
      </c>
      <c r="B15" s="34" t="s">
        <v>383</v>
      </c>
      <c r="C15" s="107"/>
      <c r="D15" s="153"/>
      <c r="E15" s="45"/>
    </row>
    <row r="16" spans="1:25" ht="57.6">
      <c r="A16" s="226" t="s">
        <v>96</v>
      </c>
      <c r="B16" s="224" t="s">
        <v>384</v>
      </c>
      <c r="C16" s="222"/>
      <c r="D16" s="135"/>
      <c r="E16" s="45">
        <v>1</v>
      </c>
    </row>
    <row r="17" spans="1:5" ht="28.8">
      <c r="A17" s="227" t="s">
        <v>99</v>
      </c>
      <c r="B17" s="225" t="s">
        <v>385</v>
      </c>
      <c r="C17" s="223"/>
      <c r="D17" s="135"/>
      <c r="E17"/>
    </row>
    <row r="18" spans="1:5" ht="43.5" customHeight="1">
      <c r="A18" s="521" t="s">
        <v>101</v>
      </c>
      <c r="B18" s="523" t="s">
        <v>386</v>
      </c>
      <c r="C18" s="234" t="s">
        <v>387</v>
      </c>
      <c r="D18" s="499"/>
      <c r="E18"/>
    </row>
    <row r="19" spans="1:5">
      <c r="A19" s="522"/>
      <c r="B19" s="524"/>
      <c r="C19" s="235" t="s">
        <v>388</v>
      </c>
      <c r="D19" s="516"/>
      <c r="E19" s="45">
        <v>1</v>
      </c>
    </row>
    <row r="20" spans="1:5">
      <c r="B20" s="16"/>
      <c r="C20" s="11"/>
      <c r="D20" s="11"/>
    </row>
    <row r="21" spans="1:5">
      <c r="B21" s="16"/>
      <c r="C21" s="11"/>
      <c r="D21" s="11"/>
    </row>
    <row r="22" spans="1:5">
      <c r="C22" s="11"/>
      <c r="D22" s="11"/>
    </row>
    <row r="23" spans="1:5">
      <c r="C23" s="11"/>
      <c r="D23" s="11"/>
    </row>
  </sheetData>
  <sheetProtection algorithmName="SHA-512" hashValue="EQ0skxdQLxSIazBncVWKlMn7qz3JoEEYXeWRo5g4u6uffllDpwAB3w40UORHu7eQM4g7x8vLwRk+5f1PAs7jmw==" saltValue="tW8nJ4B3kUoSMkbT6o/lrg==" spinCount="100000" sheet="1" objects="1" scenarios="1"/>
  <mergeCells count="10">
    <mergeCell ref="A18:A19"/>
    <mergeCell ref="B18:B19"/>
    <mergeCell ref="D18:D19"/>
    <mergeCell ref="B2:C2"/>
    <mergeCell ref="A9:A11"/>
    <mergeCell ref="B9:B11"/>
    <mergeCell ref="D9:D11"/>
    <mergeCell ref="B4:C4"/>
    <mergeCell ref="B5:C5"/>
    <mergeCell ref="B3:C3"/>
  </mergeCells>
  <conditionalFormatting sqref="B8:B9">
    <cfRule type="containsText" dxfId="0" priority="1" operator="containsText" text="niet te beantwoorden">
      <formula>NOT(ISERROR(SEARCH("niet te beantwoorden",B8)))</formula>
    </cfRule>
  </conditionalFormatting>
  <hyperlinks>
    <hyperlink ref="C10" r:id="rId1" display="https://wetten.overheid.nl/jci1.3:c:BWBR0020809&amp;hoofdstuk=6b&amp;paragraaf=6b.5&amp;artikel=150l&amp;z=2023-07-01&amp;g=2023-07-01" xr:uid="{A3A942B8-3C6F-4950-A19C-03D9CBC6767E}"/>
    <hyperlink ref="C9" r:id="rId2" display="https://wetten.overheid.nl/jci1.3:c:BWBR0020809&amp;hoofdstuk=5&amp;paragraaf=5.1&amp;artikel=105&amp;z=2023-07-01&amp;g=2023-07-01" xr:uid="{4EE5B02F-44CB-4632-A244-54B7E9080FDF}"/>
    <hyperlink ref="C19" r:id="rId3" location="Hoofdstuk9b_Paragraaf9b.4_Artikel46" xr:uid="{21B80E6E-3D2E-49A2-9F4D-4AF2C5BBD7D5}"/>
    <hyperlink ref="C18" r:id="rId4" location="Hoofdstuk6b_Paragraaf6b.5_Artikel150l" display="Artikel 150l, eerste lid, Pensioenwet" xr:uid="{1C028791-AAEC-4A08-B85B-40968642CE1E}"/>
  </hyperlinks>
  <pageMargins left="0.23622047244094491" right="0.23622047244094491" top="0.74803149606299213" bottom="0.74803149606299213" header="0.31496062992125984" footer="0.31496062992125984"/>
  <pageSetup paperSize="8" fitToHeight="0" orientation="landscape"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8E40-C798-41AF-A5BC-FD2BDE8FE139}">
  <sheetPr codeName="Blad3">
    <tabColor rgb="FF6E9FD7"/>
    <pageSetUpPr fitToPage="1"/>
  </sheetPr>
  <dimension ref="A1:H50"/>
  <sheetViews>
    <sheetView showGridLines="0" topLeftCell="A24" zoomScaleNormal="100" workbookViewId="0">
      <selection activeCell="B15" sqref="B15"/>
    </sheetView>
  </sheetViews>
  <sheetFormatPr defaultRowHeight="14.4"/>
  <cols>
    <col min="2" max="2" width="54.88671875" style="11" customWidth="1"/>
    <col min="3" max="3" width="51.88671875" style="11" customWidth="1"/>
    <col min="4" max="4" width="44.33203125" style="11" customWidth="1"/>
    <col min="5" max="5" width="36" style="11" customWidth="1"/>
    <col min="6" max="7" width="9.109375" style="42" hidden="1" customWidth="1"/>
  </cols>
  <sheetData>
    <row r="1" spans="1:7">
      <c r="F1" s="42" t="s">
        <v>40</v>
      </c>
    </row>
    <row r="2" spans="1:7">
      <c r="B2" s="419" t="s">
        <v>78</v>
      </c>
      <c r="C2" s="419"/>
    </row>
    <row r="3" spans="1:7" ht="50.4" customHeight="1">
      <c r="B3" s="418" t="s">
        <v>79</v>
      </c>
      <c r="C3" s="418"/>
    </row>
    <row r="4" spans="1:7">
      <c r="G4" s="42" t="s">
        <v>40</v>
      </c>
    </row>
    <row r="5" spans="1:7">
      <c r="A5" s="78"/>
      <c r="B5" s="50" t="s">
        <v>80</v>
      </c>
      <c r="C5" s="47" t="s">
        <v>81</v>
      </c>
      <c r="D5" s="48" t="s">
        <v>82</v>
      </c>
      <c r="E5" s="49" t="s">
        <v>83</v>
      </c>
    </row>
    <row r="6" spans="1:7" ht="86.4">
      <c r="A6" s="15"/>
      <c r="B6" s="32"/>
      <c r="C6" s="56"/>
      <c r="D6" s="159"/>
      <c r="E6" s="19" t="s">
        <v>84</v>
      </c>
    </row>
    <row r="7" spans="1:7">
      <c r="A7" s="177">
        <v>1</v>
      </c>
      <c r="B7" s="94" t="s">
        <v>85</v>
      </c>
      <c r="C7" s="192"/>
      <c r="D7" s="185"/>
      <c r="E7" s="58"/>
    </row>
    <row r="8" spans="1:7">
      <c r="A8" s="329" t="s">
        <v>86</v>
      </c>
      <c r="B8" s="153" t="s">
        <v>87</v>
      </c>
      <c r="C8" s="323" t="s">
        <v>88</v>
      </c>
      <c r="D8" s="373" t="s">
        <v>89</v>
      </c>
      <c r="E8" s="343"/>
    </row>
    <row r="9" spans="1:7" ht="28.8">
      <c r="A9" s="184" t="s">
        <v>90</v>
      </c>
      <c r="B9" s="201" t="s">
        <v>91</v>
      </c>
      <c r="C9" s="236" t="s">
        <v>88</v>
      </c>
      <c r="D9" s="374" t="s">
        <v>12</v>
      </c>
      <c r="E9" s="375"/>
    </row>
    <row r="10" spans="1:7" ht="28.8">
      <c r="A10" s="184" t="s">
        <v>92</v>
      </c>
      <c r="B10" s="201" t="s">
        <v>93</v>
      </c>
      <c r="C10" s="198" t="s">
        <v>94</v>
      </c>
      <c r="D10" s="376"/>
      <c r="E10" s="375"/>
    </row>
    <row r="11" spans="1:7">
      <c r="A11" s="15"/>
      <c r="C11" s="273"/>
      <c r="D11" s="274"/>
    </row>
    <row r="12" spans="1:7">
      <c r="A12" s="258">
        <v>2</v>
      </c>
      <c r="B12" s="230" t="s">
        <v>95</v>
      </c>
      <c r="C12" s="56"/>
      <c r="D12" s="159"/>
      <c r="E12" s="19"/>
    </row>
    <row r="13" spans="1:7" ht="28.8">
      <c r="A13" s="255" t="s">
        <v>96</v>
      </c>
      <c r="B13" s="256" t="s">
        <v>97</v>
      </c>
      <c r="C13" s="191" t="s">
        <v>98</v>
      </c>
      <c r="D13" s="257" t="s">
        <v>12</v>
      </c>
      <c r="E13" s="377"/>
    </row>
    <row r="14" spans="1:7" s="194" customFormat="1" ht="43.2">
      <c r="A14" s="197" t="s">
        <v>99</v>
      </c>
      <c r="B14" s="190" t="s">
        <v>100</v>
      </c>
      <c r="C14" s="198" t="s">
        <v>98</v>
      </c>
      <c r="D14" s="199" t="s">
        <v>12</v>
      </c>
      <c r="E14" s="378"/>
      <c r="F14" s="193"/>
      <c r="G14" s="193"/>
    </row>
    <row r="15" spans="1:7" s="194" customFormat="1">
      <c r="A15" s="202" t="s">
        <v>101</v>
      </c>
      <c r="B15" s="62" t="str">
        <f>IF($D$13="Nee","Heeft het fonds de betrokken sociale partners gevraagd het besluit tot niet-invaren te heroverwegen?","Deze vraag hoeft u niet te beantwoorden")</f>
        <v>Deze vraag hoeft u niet te beantwoorden</v>
      </c>
      <c r="C15" s="198"/>
      <c r="D15" s="196"/>
      <c r="E15" s="379"/>
      <c r="F15" s="193"/>
      <c r="G15" s="193"/>
    </row>
    <row r="16" spans="1:7" ht="57.6">
      <c r="A16" s="203" t="s">
        <v>102</v>
      </c>
      <c r="B16" s="332" t="s">
        <v>103</v>
      </c>
      <c r="C16" s="333" t="s">
        <v>98</v>
      </c>
      <c r="D16" s="334" t="s">
        <v>12</v>
      </c>
      <c r="E16" s="380"/>
    </row>
    <row r="17" spans="1:8">
      <c r="A17" s="15"/>
      <c r="B17" s="46"/>
      <c r="C17" s="324"/>
      <c r="D17" s="325"/>
      <c r="E17" s="324"/>
    </row>
    <row r="18" spans="1:8">
      <c r="A18" s="160">
        <v>3</v>
      </c>
      <c r="B18" s="420" t="s">
        <v>104</v>
      </c>
      <c r="C18" s="420"/>
      <c r="D18" s="420"/>
      <c r="E18" s="420"/>
      <c r="F18" s="121" t="s">
        <v>7</v>
      </c>
      <c r="G18" s="121" t="s">
        <v>105</v>
      </c>
    </row>
    <row r="19" spans="1:8">
      <c r="A19" s="414" t="s">
        <v>106</v>
      </c>
      <c r="B19" s="412" t="s">
        <v>107</v>
      </c>
      <c r="C19" s="416" t="s">
        <v>108</v>
      </c>
      <c r="D19" s="410" t="s">
        <v>12</v>
      </c>
      <c r="E19" s="409" t="str">
        <f>IF(D19="Nee", "Geef een toelichting waarom niet","")</f>
        <v/>
      </c>
      <c r="F19" s="42">
        <v>1</v>
      </c>
      <c r="G19" s="42" t="s">
        <v>40</v>
      </c>
    </row>
    <row r="20" spans="1:8" ht="31.5" customHeight="1">
      <c r="A20" s="415"/>
      <c r="B20" s="413"/>
      <c r="C20" s="417"/>
      <c r="D20" s="411"/>
      <c r="E20" s="402"/>
    </row>
    <row r="21" spans="1:8" ht="28.8">
      <c r="A21" s="217" t="s">
        <v>109</v>
      </c>
      <c r="B21" s="218" t="str">
        <f>IF(OR($D$19="N.v.t. (fonds heeft geen VO)",$D$19="Nee"), "Deze vraag hoeft u niet te beantwoorden","Welke aandachtspunten of overwegingen heeft het VO in haar  advies meegegeven?")</f>
        <v>Welke aandachtspunten of overwegingen heeft het VO in haar  advies meegegeven?</v>
      </c>
      <c r="C21" s="219" t="s">
        <v>108</v>
      </c>
      <c r="D21" s="131"/>
      <c r="E21" s="132"/>
      <c r="F21" s="42">
        <f>IF(D$19="N.v.t. (fonds heeft geen VO)",0,1)</f>
        <v>1</v>
      </c>
      <c r="G21" s="128" t="str">
        <f>IF($D$19="N.v.t. (fonds heeft geen VO)", 0,G$4)</f>
        <v>0+</v>
      </c>
    </row>
    <row r="22" spans="1:8" ht="28.8">
      <c r="A22" s="181" t="s">
        <v>110</v>
      </c>
      <c r="B22" s="62" t="str">
        <f>IF(OR($D$19="N.v.t. (fonds heeft geen VO)",$D$19="Nee"), "Deze vraag hoeft u niet te beantwoorden","Hoe heeft het bestuur met deze aandachtspunten of overwegingen rekening gehouden en waarom?")</f>
        <v>Hoe heeft het bestuur met deze aandachtspunten of overwegingen rekening gehouden en waarom?</v>
      </c>
      <c r="C22" s="64" t="s">
        <v>108</v>
      </c>
      <c r="D22" s="131"/>
      <c r="E22" s="132"/>
      <c r="F22" s="42">
        <f>IF(D$19="N.v.t. (fonds heeft geen VO)",0,1)</f>
        <v>1</v>
      </c>
      <c r="G22" s="128" t="str">
        <f>IF($D$19="N.v.t. (fonds heeft geen VO)", 0,G$4)</f>
        <v>0+</v>
      </c>
    </row>
    <row r="23" spans="1:8" ht="45" customHeight="1">
      <c r="A23" s="180" t="s">
        <v>111</v>
      </c>
      <c r="B23" s="62" t="str">
        <f>IF(OR($D$19="Nee",$D$19="N.v.t. (fonds heeft geen VO)"), "Deze vraag hoeft u niet te beantwoorden","Heeft het VO een negatief advies gegeven over het voornemen om niet in te varen?")</f>
        <v>Heeft het VO een negatief advies gegeven over het voornemen om niet in te varen?</v>
      </c>
      <c r="C23" s="64" t="s">
        <v>108</v>
      </c>
      <c r="D23" s="155" t="s">
        <v>12</v>
      </c>
      <c r="E23" s="132"/>
      <c r="F23" s="42">
        <f>IF(D$19="N.v.t. (fonds heeft geen VO)",0,1)</f>
        <v>1</v>
      </c>
      <c r="G23" s="128" t="str">
        <f>IF($D$19="N.v.t. (fonds heeft geen VO)", 0,G$4)</f>
        <v>0+</v>
      </c>
    </row>
    <row r="24" spans="1:8" ht="77.25" customHeight="1">
      <c r="A24" s="181" t="s">
        <v>112</v>
      </c>
      <c r="B24" s="154" t="str">
        <f>IF($D$23="Ja","Hoe is het bestuur omgegaan met het negatieve advies van het VO?", "Deze vraag hoeft u niet te beantwoorden")</f>
        <v>Deze vraag hoeft u niet te beantwoorden</v>
      </c>
      <c r="C24" s="64" t="s">
        <v>108</v>
      </c>
      <c r="D24" s="131"/>
      <c r="E24" s="339"/>
      <c r="F24" s="42">
        <f>IF(D$19="N.v.t. (fonds heeft geen VO)",0,1)</f>
        <v>1</v>
      </c>
      <c r="G24" s="128" t="str">
        <f>IF($D$19="N.v.t. (fonds heeft geen VO)", 0,G$4)</f>
        <v>0+</v>
      </c>
      <c r="H24" s="109"/>
    </row>
    <row r="25" spans="1:8">
      <c r="A25" s="15"/>
      <c r="C25" s="322"/>
      <c r="D25" s="326"/>
      <c r="E25" s="272"/>
      <c r="G25" s="11"/>
      <c r="H25" s="109"/>
    </row>
    <row r="26" spans="1:8" s="1" customFormat="1">
      <c r="A26" s="160">
        <v>4</v>
      </c>
      <c r="B26" s="420" t="s">
        <v>113</v>
      </c>
      <c r="C26" s="425"/>
      <c r="D26" s="420"/>
      <c r="E26" s="420"/>
      <c r="F26" s="119"/>
      <c r="G26" s="119"/>
    </row>
    <row r="27" spans="1:8" ht="21" customHeight="1">
      <c r="A27" s="407" t="s">
        <v>114</v>
      </c>
      <c r="B27" s="431" t="s">
        <v>115</v>
      </c>
      <c r="C27" s="60" t="s">
        <v>116</v>
      </c>
      <c r="D27" s="432" t="s">
        <v>12</v>
      </c>
      <c r="E27" s="401" t="str">
        <f>IF(D27="Nee", "Geef een toelichting waarom niet","")</f>
        <v/>
      </c>
      <c r="F27" s="42">
        <v>1</v>
      </c>
      <c r="G27" s="122" t="str">
        <f>IF($D27="Nee",1,G4)</f>
        <v>0+</v>
      </c>
    </row>
    <row r="28" spans="1:8" ht="59.25" customHeight="1">
      <c r="A28" s="408"/>
      <c r="B28" s="431"/>
      <c r="C28" s="191"/>
      <c r="D28" s="433"/>
      <c r="E28" s="402"/>
      <c r="G28" s="122"/>
    </row>
    <row r="29" spans="1:8" ht="35.25" customHeight="1">
      <c r="A29" s="15" t="s">
        <v>117</v>
      </c>
      <c r="B29" s="69" t="str">
        <f>IF(OR($D$27="Nee",D$27="N.v.t. (fonds heeft geen BO)"),"Deze vraag hoeft u niet te beantwoorden","Welk oordeel en/of aandachtspunten heeft het BO meegegeven aan het bestuur?")</f>
        <v>Welk oordeel en/of aandachtspunten heeft het BO meegegeven aan het bestuur?</v>
      </c>
      <c r="C29" s="330" t="s">
        <v>116</v>
      </c>
      <c r="D29" s="135"/>
      <c r="E29" s="132"/>
      <c r="F29" s="42">
        <f>IF(D27="N.v.t. (fonds heeft geen BO)",0,1)</f>
        <v>1</v>
      </c>
      <c r="G29" s="129" t="str">
        <f>IF(D$27="N.v.t. (fonds heeft geen BO)",0,G$4)</f>
        <v>0+</v>
      </c>
    </row>
    <row r="30" spans="1:8" ht="28.8">
      <c r="A30" s="184" t="s">
        <v>118</v>
      </c>
      <c r="B30" s="337" t="str">
        <f>IF(OR($D$27="N.v.t. (fonds heeft geen BO)",$D$27="Nee"),"Deze vraag hoeft u niet te beantwoorden","Hoe heeft het bestuur met dit oordeel en/of aandachtspunten rekening gehouden?")</f>
        <v>Hoe heeft het bestuur met dit oordeel en/of aandachtspunten rekening gehouden?</v>
      </c>
      <c r="C30" s="331" t="s">
        <v>116</v>
      </c>
      <c r="D30" s="338"/>
      <c r="E30" s="339"/>
      <c r="F30" s="42">
        <f>IF(D27="N.v.t. (fonds heeft geen BO)",0,1)</f>
        <v>1</v>
      </c>
      <c r="G30" s="129" t="str">
        <f>IF(D$27="N.v.t. (fonds heeft geen BO)",0,G$4)</f>
        <v>0+</v>
      </c>
    </row>
    <row r="31" spans="1:8">
      <c r="A31" s="15"/>
      <c r="C31" s="322"/>
      <c r="D31" s="272"/>
      <c r="E31" s="272"/>
      <c r="G31" s="11"/>
    </row>
    <row r="32" spans="1:8">
      <c r="A32" s="160">
        <v>5</v>
      </c>
      <c r="B32" s="420" t="s">
        <v>119</v>
      </c>
      <c r="C32" s="420"/>
      <c r="D32" s="420"/>
      <c r="E32" s="420"/>
    </row>
    <row r="33" spans="1:7">
      <c r="A33" s="405" t="s">
        <v>120</v>
      </c>
      <c r="B33" s="428" t="s">
        <v>121</v>
      </c>
      <c r="C33" s="60" t="s">
        <v>122</v>
      </c>
      <c r="D33" s="430" t="s">
        <v>12</v>
      </c>
      <c r="E33" s="401" t="str">
        <f>IF(D33="Nee", "Geef een toelichting waarom niet","")</f>
        <v/>
      </c>
      <c r="F33" s="42">
        <v>1</v>
      </c>
      <c r="G33" s="403" t="str">
        <f>IF($D33="ja",1,IF($D33="Nee",1,G4))</f>
        <v>0+</v>
      </c>
    </row>
    <row r="34" spans="1:7" ht="50.1" customHeight="1">
      <c r="A34" s="406"/>
      <c r="B34" s="429"/>
      <c r="C34" s="191"/>
      <c r="D34" s="422"/>
      <c r="E34" s="402"/>
      <c r="G34" s="404"/>
    </row>
    <row r="35" spans="1:7" ht="43.2">
      <c r="A35" s="184" t="s">
        <v>123</v>
      </c>
      <c r="B35" s="69" t="str">
        <f>IF($D$33="N.v.t. (fonds heeft geen RvT)","Deze vraag hoeft u niet te beantwoorden","Hoe heeft de Rvt toezicht gehouden op de evenwichtige belangenafweging door het fonds bij het besluit om niet in te varen?")</f>
        <v>Hoe heeft de Rvt toezicht gehouden op de evenwichtige belangenafweging door het fonds bij het besluit om niet in te varen?</v>
      </c>
      <c r="C35" s="61" t="s">
        <v>122</v>
      </c>
      <c r="D35" s="135" t="s">
        <v>12</v>
      </c>
      <c r="E35" s="132"/>
      <c r="F35" s="42">
        <f>IF(D$33="N.v.t. (fonds heeft geen RvT)",0,1)</f>
        <v>1</v>
      </c>
      <c r="G35" s="129" t="str">
        <f>IF($D$33="N.v.t. (fonds heeft geen RvT)",0,IF(D35="Nee",1,G$4))</f>
        <v>0+</v>
      </c>
    </row>
    <row r="36" spans="1:7" ht="28.8">
      <c r="A36" s="183" t="s">
        <v>124</v>
      </c>
      <c r="B36" s="69" t="str">
        <f>IF(OR($D$33="N.v.t. (fonds heeft geen RvT)", $D$33="Nee"),"Deze vraag hoeft u niet te beantwoorden","Welke aandachtspunten of overwegingen heeft de RvT meegegeven aan het bestuur t.a.v. het niet invaren?")</f>
        <v>Welke aandachtspunten of overwegingen heeft de RvT meegegeven aan het bestuur t.a.v. het niet invaren?</v>
      </c>
      <c r="C36" s="61" t="s">
        <v>122</v>
      </c>
      <c r="D36" s="135"/>
      <c r="E36" s="132"/>
      <c r="F36" s="42">
        <f>IF(D$33="N.v.t. (fonds heeft geen RvT)",0,1)</f>
        <v>1</v>
      </c>
      <c r="G36" s="129" t="str">
        <f>IF($D$33="N.v.t. (fonds heeft geen RvT)",0,G$4)</f>
        <v>0+</v>
      </c>
    </row>
    <row r="37" spans="1:7" ht="28.8">
      <c r="A37" s="184" t="s">
        <v>125</v>
      </c>
      <c r="B37" s="337" t="str">
        <f>IF(D33="N.v.t. (fonds heeft geen RvT)","Deze vraag hoeft u niet te beantwoorden","Hoe heeft het bestuur met deze aandachtspunten of overwegingen van de RvT rekening gehouden?")</f>
        <v>Hoe heeft het bestuur met deze aandachtspunten of overwegingen van de RvT rekening gehouden?</v>
      </c>
      <c r="C37" s="280" t="s">
        <v>122</v>
      </c>
      <c r="D37" s="338"/>
      <c r="E37" s="339"/>
      <c r="F37" s="42">
        <f>IF(D$33="N.v.t. (fonds heeft geen RvT)",0,1)</f>
        <v>1</v>
      </c>
      <c r="G37" s="129" t="str">
        <f>IF($D$33="N.v.t. (fonds heeft geen RvT)",0,G$4)</f>
        <v>0+</v>
      </c>
    </row>
    <row r="38" spans="1:7">
      <c r="A38" s="77"/>
      <c r="B38" s="324"/>
      <c r="C38" s="322"/>
      <c r="D38" s="327"/>
      <c r="E38" s="327"/>
      <c r="G38" s="11"/>
    </row>
    <row r="39" spans="1:7">
      <c r="A39" s="160">
        <v>6</v>
      </c>
      <c r="B39" s="420" t="s">
        <v>126</v>
      </c>
      <c r="C39" s="420"/>
      <c r="D39" s="420"/>
      <c r="E39" s="420"/>
    </row>
    <row r="40" spans="1:7" ht="43.2">
      <c r="A40" s="329" t="s">
        <v>127</v>
      </c>
      <c r="B40" s="340" t="s">
        <v>128</v>
      </c>
      <c r="C40" s="341" t="s">
        <v>129</v>
      </c>
      <c r="D40" s="342" t="s">
        <v>12</v>
      </c>
      <c r="E40" s="343"/>
      <c r="G40" s="129"/>
    </row>
    <row r="41" spans="1:7">
      <c r="A41" s="15"/>
      <c r="B41" s="324"/>
      <c r="C41" s="328"/>
      <c r="D41" s="272"/>
      <c r="E41" s="272"/>
      <c r="G41" s="11"/>
    </row>
    <row r="42" spans="1:7">
      <c r="A42" s="160">
        <v>7</v>
      </c>
      <c r="B42" s="420" t="s">
        <v>130</v>
      </c>
      <c r="C42" s="420"/>
      <c r="D42" s="420"/>
      <c r="E42" s="420"/>
    </row>
    <row r="43" spans="1:7" ht="28.8">
      <c r="A43" s="15" t="s">
        <v>131</v>
      </c>
      <c r="B43" s="67" t="s">
        <v>132</v>
      </c>
      <c r="C43" s="71"/>
      <c r="D43" s="134" t="s">
        <v>12</v>
      </c>
      <c r="E43" s="130"/>
      <c r="F43" s="42">
        <v>1</v>
      </c>
      <c r="G43" s="42" t="s">
        <v>40</v>
      </c>
    </row>
    <row r="44" spans="1:7" ht="43.2">
      <c r="A44" s="184" t="s">
        <v>133</v>
      </c>
      <c r="B44" s="337" t="str">
        <f>IF($D$43="Nee","Deze vraag hoeft u niet te beantwoorden","Welke aandachtspunten of overwegingen hebben de andere organen meegegeven aan het bestuur? Wat heeft het fonds daarmee gedaan?")</f>
        <v>Welke aandachtspunten of overwegingen hebben de andere organen meegegeven aan het bestuur? Wat heeft het fonds daarmee gedaan?</v>
      </c>
      <c r="C44" s="344"/>
      <c r="D44" s="338"/>
      <c r="E44" s="339"/>
      <c r="F44" s="122" t="e">
        <f>IF(D$43="Nee",0,IF(#REF!="Nee",0,IF(#REF!="Nee",0,1)))</f>
        <v>#REF!</v>
      </c>
      <c r="G44" s="51" t="e">
        <f>IF(D43="Nee",0,IF(#REF!="Nee",0,IF(#REF!="Nee",0,G$4)))</f>
        <v>#REF!</v>
      </c>
    </row>
    <row r="45" spans="1:7">
      <c r="A45" s="77"/>
      <c r="B45" s="324"/>
      <c r="C45" s="324"/>
      <c r="D45" s="327"/>
      <c r="E45" s="327"/>
      <c r="F45" s="51"/>
      <c r="G45" s="51"/>
    </row>
    <row r="46" spans="1:7">
      <c r="A46" s="160">
        <v>8</v>
      </c>
      <c r="B46" s="420" t="s">
        <v>134</v>
      </c>
      <c r="C46" s="420"/>
      <c r="D46" s="420"/>
      <c r="E46" s="420"/>
    </row>
    <row r="47" spans="1:7" ht="43.2">
      <c r="A47" s="157" t="s">
        <v>135</v>
      </c>
      <c r="B47" s="153" t="s">
        <v>136</v>
      </c>
      <c r="C47" s="204"/>
      <c r="D47" s="134" t="s">
        <v>12</v>
      </c>
      <c r="E47" s="381"/>
    </row>
    <row r="48" spans="1:7">
      <c r="A48" s="195" t="s">
        <v>137</v>
      </c>
      <c r="B48" s="426" t="str">
        <f>IF($D$47="Nee", "Deze vraag hoeft u niet te beantwoorden","Welke bevindingen en aanbevelingen hebben sleutelfuncties afgegeven t.a.v. de beoordeling van het niet-invaarbesluit?")</f>
        <v>Welke bevindingen en aanbevelingen hebben sleutelfuncties afgegeven t.a.v. de beoordeling van het niet-invaarbesluit?</v>
      </c>
      <c r="C48" s="204" t="s">
        <v>138</v>
      </c>
      <c r="D48" s="421"/>
      <c r="E48" s="423"/>
      <c r="F48" s="42">
        <f>IF(D$33="N.v.t. (fonds heeft geen RvT)",0,1)</f>
        <v>1</v>
      </c>
      <c r="G48" s="129" t="str">
        <f>IF($D$33="N.v.t. (fonds heeft geen RvT)",0,G$4)</f>
        <v>0+</v>
      </c>
    </row>
    <row r="49" spans="1:7" ht="28.8">
      <c r="A49" s="182"/>
      <c r="B49" s="427"/>
      <c r="C49" s="205" t="s">
        <v>70</v>
      </c>
      <c r="D49" s="422"/>
      <c r="E49" s="424"/>
    </row>
    <row r="50" spans="1:7" ht="28.8">
      <c r="A50" s="77" t="s">
        <v>139</v>
      </c>
      <c r="B50" s="70" t="str">
        <f>IF($D$47="Nee","Deze vraag hoeft u niet te beantwoorden","Hoe heeft het bestuur met deze bevindingen en aanbevelingen van de sleutelfuncties rekening gehouden?")</f>
        <v>Hoe heeft het bestuur met deze bevindingen en aanbevelingen van de sleutelfuncties rekening gehouden?</v>
      </c>
      <c r="C50" s="206" t="s">
        <v>138</v>
      </c>
      <c r="D50" s="137"/>
      <c r="E50" s="133"/>
      <c r="F50" s="42">
        <f>IF(D$33="N.v.t. (fonds heeft geen RvT)",0,1)</f>
        <v>1</v>
      </c>
      <c r="G50" s="129" t="str">
        <f>IF($D$33="N.v.t. (fonds heeft geen RvT)",0,G$4)</f>
        <v>0+</v>
      </c>
    </row>
  </sheetData>
  <sheetProtection algorithmName="SHA-512" hashValue="6jL8Zeyloc0CRwp6/0KqeBGWbFbKgaYx7JHqFtgfVIS2CrsHULf7YT11jK0IOoc4W86TuBfahiSkTmD1Z94eXg==" saltValue="PrGnSzjfkdXAalrDmrcOJA==" spinCount="100000" sheet="1" objects="1" scenarios="1"/>
  <protectedRanges>
    <protectedRange algorithmName="SHA-512" hashValue="9mTvJ9c45v9PGnUy8r5r+yDA/29LS0qsbINYG20yx9mb9/QQtrmutRMMhLV9ZPaSqbzJ/dTjtzIK2IoKlfYP7g==" saltValue="FBYkPflfBz+yuF8IWNuGMA==" spinCount="100000" sqref="D8:E10" name="Bereik1"/>
    <protectedRange algorithmName="SHA-512" hashValue="V2lYmxc0pRCBXt57RSomJyj/++WBeHzGfZa9gf8ARNee9EUnpLDAHBvx1sDz2zQBqvxciFJI+9uPRk41tmrphg==" saltValue="kzlAE85MwoN2iGVByUd1VA==" spinCount="100000" sqref="D13:E16" name="Bereik2"/>
    <protectedRange algorithmName="SHA-512" hashValue="ZXc3p0jsg6S/6v6q+cVlpnbawgfduJC/s4SJDEn/PbwrNTwIiw1/z4qPdrjI2XSbxcL6LXzao0FljqHouStUTQ==" saltValue="2SMTt5bf3hELC6R27y2JjQ==" spinCount="100000" sqref="D19:E24" name="Bereik3"/>
    <protectedRange algorithmName="SHA-512" hashValue="2UEmrC9wkUIc1OMKrpY7+1G1BRXX5BSNCKmF0XSYFqUE0Gvnh7PCZiiteiqoIgQ8IbMBIRLN78g64e5UA96ALA==" saltValue="dxVZbZJU/YXX2K/n5PZa8w==" spinCount="100000" sqref="D27:E30" name="Bereik4"/>
    <protectedRange algorithmName="SHA-512" hashValue="pDfmql+FhRXZpKZ58dxm3WCGpwzNFYQikAKTzVnPppY40H+dayzksA9VVonY+rAv+FLWX/5+Y34FyE2+F7HVNw==" saltValue="yBVTITvYVTyN3tl4jiuvdw==" spinCount="100000" sqref="D33:E37" name="Bereik5"/>
    <protectedRange algorithmName="SHA-512" hashValue="u0ztT4KfBviTT2NFO/ceI331YiNxYRUcns9bUDzeAOPML+xHWpdS2n0J/sSQy3JLrvQ2I4zZo5pLn6DGu4VA9Q==" saltValue="jVq6E6iqcuVYYg6xlxpMzg==" spinCount="100000" sqref="D40:E40" name="Bereik6"/>
    <protectedRange algorithmName="SHA-512" hashValue="oXBfBVLSqpRC6KVNB8squNrnavLuoprC5B2tBViIod36XoXlX4SDrm1F/eOkFgt4iqTW84yvgw4tMyzN7zb3Jg==" saltValue="XaYMRDo7zB5G0FomCtNsng==" spinCount="100000" sqref="D43:E44" name="Bereik7"/>
    <protectedRange algorithmName="SHA-512" hashValue="iC+Qb9NdXEQOeW5J7ScpMnl0nwghj5Ch11mjU7xB+7gjo9XdrN5BjVTv8v+y9YvjWbAgQS4AWNJ03w+hAekDYw==" saltValue="AnF25se4u7nFQakxVMOm6w==" spinCount="100000" sqref="D47:E50" name="Bereik8"/>
  </protectedRanges>
  <mergeCells count="25">
    <mergeCell ref="B3:C3"/>
    <mergeCell ref="B2:C2"/>
    <mergeCell ref="B18:E18"/>
    <mergeCell ref="D48:D49"/>
    <mergeCell ref="E48:E49"/>
    <mergeCell ref="B46:E46"/>
    <mergeCell ref="B26:E26"/>
    <mergeCell ref="B32:E32"/>
    <mergeCell ref="B39:E39"/>
    <mergeCell ref="B42:E42"/>
    <mergeCell ref="B48:B49"/>
    <mergeCell ref="B33:B34"/>
    <mergeCell ref="D33:D34"/>
    <mergeCell ref="E33:E34"/>
    <mergeCell ref="B27:B28"/>
    <mergeCell ref="D27:D28"/>
    <mergeCell ref="E27:E28"/>
    <mergeCell ref="G33:G34"/>
    <mergeCell ref="A33:A34"/>
    <mergeCell ref="A27:A28"/>
    <mergeCell ref="E19:E20"/>
    <mergeCell ref="D19:D20"/>
    <mergeCell ref="B19:B20"/>
    <mergeCell ref="A19:A20"/>
    <mergeCell ref="C19:C20"/>
  </mergeCells>
  <conditionalFormatting sqref="B15 B40:B41 G40:G41">
    <cfRule type="containsText" dxfId="68" priority="7" operator="containsText" text="niet te beantwoorden">
      <formula>NOT(ISERROR(SEARCH("niet te beantwoorden",B15)))</formula>
    </cfRule>
  </conditionalFormatting>
  <conditionalFormatting sqref="B21:B25 G21:G25 B29:B31 B35:B38 G35:G38 B44:B45 F44:G45">
    <cfRule type="containsText" dxfId="67" priority="40" operator="containsText" text="niet te beantwoorden">
      <formula>NOT(ISERROR(SEARCH("niet te beantwoorden",B21)))</formula>
    </cfRule>
  </conditionalFormatting>
  <conditionalFormatting sqref="B48">
    <cfRule type="containsText" dxfId="66" priority="6" operator="containsText" text="niet te beantwoorden">
      <formula>NOT(ISERROR(SEARCH("niet te beantwoorden",B48)))</formula>
    </cfRule>
  </conditionalFormatting>
  <conditionalFormatting sqref="B50">
    <cfRule type="containsText" dxfId="65" priority="11" operator="containsText" text="niet te beantwoorden">
      <formula>NOT(ISERROR(SEARCH("niet te beantwoorden",B50)))</formula>
    </cfRule>
  </conditionalFormatting>
  <conditionalFormatting sqref="E19">
    <cfRule type="containsText" dxfId="64" priority="4" operator="containsText" text="Geef een toelichting">
      <formula>NOT(ISERROR(SEARCH("Geef een toelichting",E19)))</formula>
    </cfRule>
    <cfRule type="containsText" dxfId="63" priority="5" operator="containsText" text="Geef een toelichting">
      <formula>NOT(ISERROR(SEARCH("Geef een toelichting",E19)))</formula>
    </cfRule>
  </conditionalFormatting>
  <conditionalFormatting sqref="E21:E25">
    <cfRule type="containsText" dxfId="62" priority="19" operator="containsText" text="Geef een toelichting">
      <formula>NOT(ISERROR(SEARCH("Geef een toelichting",E21)))</formula>
    </cfRule>
    <cfRule type="containsText" dxfId="61" priority="20" operator="containsText" text="Geef een toelichting">
      <formula>NOT(ISERROR(SEARCH("Geef een toelichting",E21)))</formula>
    </cfRule>
  </conditionalFormatting>
  <conditionalFormatting sqref="E27 E19 E29:E31">
    <cfRule type="containsText" dxfId="60" priority="52" operator="containsText" text="Geef">
      <formula>NOT(ISERROR(SEARCH("Geef",E19)))</formula>
    </cfRule>
  </conditionalFormatting>
  <conditionalFormatting sqref="E27">
    <cfRule type="containsText" dxfId="59" priority="32" operator="containsText" text="Geef een toelichting">
      <formula>NOT(ISERROR(SEARCH("Geef een toelichting",E27)))</formula>
    </cfRule>
    <cfRule type="containsText" dxfId="58" priority="33" operator="containsText" text="Geef een toelichting">
      <formula>NOT(ISERROR(SEARCH("Geef een toelichting",E27)))</formula>
    </cfRule>
  </conditionalFormatting>
  <conditionalFormatting sqref="E33">
    <cfRule type="containsText" dxfId="57" priority="1" operator="containsText" text="Geef een toelichting">
      <formula>NOT(ISERROR(SEARCH("Geef een toelichting",E33)))</formula>
    </cfRule>
    <cfRule type="containsText" dxfId="56" priority="2" operator="containsText" text="Geef een toelichting">
      <formula>NOT(ISERROR(SEARCH("Geef een toelichting",E33)))</formula>
    </cfRule>
    <cfRule type="containsText" dxfId="55" priority="3" operator="containsText" text="Geef">
      <formula>NOT(ISERROR(SEARCH("Geef",E33)))</formula>
    </cfRule>
  </conditionalFormatting>
  <conditionalFormatting sqref="E35">
    <cfRule type="containsText" dxfId="54" priority="45" operator="containsText" text="Geef">
      <formula>NOT(ISERROR(SEARCH("Geef",E35)))</formula>
    </cfRule>
  </conditionalFormatting>
  <conditionalFormatting sqref="E35:E38">
    <cfRule type="containsText" dxfId="53" priority="18" operator="containsText" text="Geef een toelichting">
      <formula>NOT(ISERROR(SEARCH("Geef een toelichting",E35)))</formula>
    </cfRule>
  </conditionalFormatting>
  <conditionalFormatting sqref="E40:E41">
    <cfRule type="containsText" dxfId="52" priority="17" operator="containsText" text="Geef een toelichting">
      <formula>NOT(ISERROR(SEARCH("Geef een toelichting",E40)))</formula>
    </cfRule>
    <cfRule type="containsText" dxfId="51" priority="44" operator="containsText" text="Geef">
      <formula>NOT(ISERROR(SEARCH("Geef",E40)))</formula>
    </cfRule>
  </conditionalFormatting>
  <conditionalFormatting sqref="E50">
    <cfRule type="containsText" dxfId="50" priority="10" operator="containsText" text="Geef een toelichting">
      <formula>NOT(ISERROR(SEARCH("Geef een toelichting",E50)))</formula>
    </cfRule>
  </conditionalFormatting>
  <conditionalFormatting sqref="G27:G28">
    <cfRule type="containsText" dxfId="49" priority="26" operator="containsText" text="Geef een toelichting">
      <formula>NOT(ISERROR(SEARCH("Geef een toelichting",G27)))</formula>
    </cfRule>
    <cfRule type="containsText" dxfId="48" priority="27" operator="containsText" text="Geef een toelichting">
      <formula>NOT(ISERROR(SEARCH("Geef een toelichting",G27)))</formula>
    </cfRule>
    <cfRule type="containsText" dxfId="47" priority="28" operator="containsText" text="Geef">
      <formula>NOT(ISERROR(SEARCH("Geef",G27)))</formula>
    </cfRule>
  </conditionalFormatting>
  <conditionalFormatting sqref="G29:G31">
    <cfRule type="containsText" dxfId="46" priority="14" operator="containsText" text="niet te beantwoorden">
      <formula>NOT(ISERROR(SEARCH("niet te beantwoorden",G29)))</formula>
    </cfRule>
  </conditionalFormatting>
  <conditionalFormatting sqref="G33">
    <cfRule type="containsText" dxfId="45" priority="23" operator="containsText" text="Geef">
      <formula>NOT(ISERROR(SEARCH("Geef",G33)))</formula>
    </cfRule>
  </conditionalFormatting>
  <conditionalFormatting sqref="G48">
    <cfRule type="containsText" dxfId="44" priority="8" operator="containsText" text="niet te beantwoorden">
      <formula>NOT(ISERROR(SEARCH("niet te beantwoorden",G48)))</formula>
    </cfRule>
  </conditionalFormatting>
  <conditionalFormatting sqref="G50">
    <cfRule type="containsText" dxfId="43" priority="9" operator="containsText" text="niet te beantwoorden">
      <formula>NOT(ISERROR(SEARCH("niet te beantwoorden",G50)))</formula>
    </cfRule>
  </conditionalFormatting>
  <dataValidations count="6">
    <dataValidation type="list" allowBlank="1" showInputMessage="1" showErrorMessage="1" sqref="D35 D23 D43 D13:D16 D47 D40:D41" xr:uid="{5DE71744-EC7C-43E9-8208-392C264E44E6}">
      <formula1>"Maak keuze, Ja, Nee"</formula1>
    </dataValidation>
    <dataValidation type="list" allowBlank="1" showInputMessage="1" showErrorMessage="1" sqref="D27" xr:uid="{002AA5AF-F3D1-45F7-BF07-2044D69F6A2A}">
      <formula1>"Maak keuze, Ja, Nee, N.v.t. (fonds heeft geen BO)"</formula1>
    </dataValidation>
    <dataValidation type="list" allowBlank="1" showInputMessage="1" showErrorMessage="1" sqref="D33:D34" xr:uid="{80DE658C-5262-4F3D-9C1A-3BBD3C55228F}">
      <formula1>"Maak keuze, Ja, Nee, N.v.t. (fonds heeft geen RvT)"</formula1>
    </dataValidation>
    <dataValidation type="list" allowBlank="1" showInputMessage="1" showErrorMessage="1" sqref="D19" xr:uid="{9742860C-737A-4AD1-9D22-96CA802BE6E7}">
      <formula1>"Maak keuze, Ja, Nee, N.v.t. (fonds heeft geen VO)"</formula1>
    </dataValidation>
    <dataValidation type="list" allowBlank="1" showInputMessage="1" showErrorMessage="1" sqref="D9" xr:uid="{06F2C23A-3256-4AC6-B816-ACDEFE048D11}">
      <formula1>"Maak keuze,Werkgever heeft geen verzoek gedaan,Fonds heeft invaarverzoek afgewezen"</formula1>
    </dataValidation>
    <dataValidation type="list" allowBlank="1" showInputMessage="1" showErrorMessage="1" sqref="D8" xr:uid="{D3C1AE25-A0C9-4274-A25B-72ABC76D4C0F}">
      <formula1>"Maak keuze,Sprake van onevenredig/ onevenwichtig nadeel,Invaren is in strijd met wettelijke voorschriften,Invaren is niet uitvoerbaar"</formula1>
    </dataValidation>
  </dataValidations>
  <hyperlinks>
    <hyperlink ref="C21" r:id="rId1" location="Hoofdstuk5_Paragraaf5.2_Artikel115a" xr:uid="{1652C6C6-ED14-4B7E-9F5F-4523246AEEA7}"/>
    <hyperlink ref="C22" r:id="rId2" location="Hoofdstuk5_Paragraaf5.2_Artikel115a" xr:uid="{F02AAD0D-0435-4D1B-8C4B-F95BDC304860}"/>
    <hyperlink ref="C19" r:id="rId3" location="Hoofdstuk6b_Paragraaf6b.5_Artikel150l" display="Artikel 150l, derde lid Pw" xr:uid="{A3996C28-E9BB-4531-B5D1-3A7EE4247A20}"/>
    <hyperlink ref="C27" r:id="rId4" location="Hoofdstuk5_Paragraaf5.1_Artikel104" display="Artikel 115c, tweede en zevende lid Pw" xr:uid="{B3C0D9E6-C021-491A-B52E-0F6BCA4F2F10}"/>
    <hyperlink ref="C48" r:id="rId5" display="https://wetten.overheid.nl/jci1.3:c:BWBR0020809&amp;hoofdstuk=6&amp;artikel=143a&amp;z=2023-07-01&amp;g=2023-07-01" xr:uid="{D282FFEF-51E8-454F-9A63-7E6ED5569CE7}"/>
    <hyperlink ref="C23" r:id="rId6" location="Hoofdstuk5_Paragraaf5.2_Artikel115a" xr:uid="{DB273EA7-E67F-457A-BB10-667BA3A085E6}"/>
    <hyperlink ref="C49" r:id="rId7" xr:uid="{9B0EE3C9-3BB6-48B3-982C-25D666DA738C}"/>
    <hyperlink ref="C14" r:id="rId8" location="Hoofdstuk6b_Paragraaf6b.5_Artikel150l" xr:uid="{B9E9D0A9-3D25-4565-BB8B-AE98F563050F}"/>
    <hyperlink ref="C16" r:id="rId9" location="Hoofdstuk6b_Paragraaf6b.5_Artikel150l" xr:uid="{06917193-FC49-4F58-8BD2-6B9CEE13FBDD}"/>
    <hyperlink ref="C13" r:id="rId10" location="Hoofdstuk6b_Paragraaf6b.5_Artikel150l" xr:uid="{5EE822CB-0E86-41F2-92F3-4FA603A08218}"/>
    <hyperlink ref="C29" r:id="rId11" location="Hoofdstuk5_Paragraaf5.2_Artikel115c" display="Artikel 115c, tweede en zevende lid Pw" xr:uid="{6AE8E97F-9709-40BD-A310-9D35FC13E40B}"/>
    <hyperlink ref="C39" r:id="rId12" display="https://wetten.overheid.nl/jci1.3:c:BWBR0020892&amp;hoofdstuk=9b&amp;paragraaf=9b.5&amp;artikel=46b&amp;z=2023-07-01&amp;g=2023-07-01" xr:uid="{0B688F17-5101-4EF6-8DCC-5C919D33B569}"/>
    <hyperlink ref="C35" r:id="rId13" location="Hoofdstuk5_Paragraaf5.1_Artikel104" xr:uid="{C2F1185B-07B6-4E29-9221-5E08ED2BA696}"/>
    <hyperlink ref="C36" r:id="rId14" location="Hoofdstuk5_Paragraaf5.1_Artikel104" xr:uid="{907AACF1-2BB6-4812-B9DF-028B12EA124B}"/>
    <hyperlink ref="C24" r:id="rId15" location="Hoofdstuk5_Paragraaf5.2_Artikel115a" xr:uid="{79DFA89F-25A9-4A66-95E2-CEBE243D986A}"/>
    <hyperlink ref="C30" r:id="rId16" location="Hoofdstuk5_Paragraaf5.2_Artikel115c" display="Artikel 115c, tweede en zevende lid Pw" xr:uid="{FA1BC29D-B40D-418B-93A5-CF691EB66C62}"/>
    <hyperlink ref="C37" r:id="rId17" location="Hoofdstuk5_Paragraaf5.1_Artikel104" xr:uid="{3E371159-F2A0-4BAE-ADA8-580F9CACB341}"/>
    <hyperlink ref="C40" r:id="rId18" location="Hoofdstuk5_Paragraaf5.1_Artikel104" xr:uid="{7C4D9CB6-32B6-4353-8C62-6F5DE6B87D21}"/>
    <hyperlink ref="C50" r:id="rId19" display="https://wetten.overheid.nl/jci1.3:c:BWBR0020809&amp;hoofdstuk=6&amp;artikel=143a&amp;z=2023-07-01&amp;g=2023-07-01" xr:uid="{D2004D98-23DB-4402-AB8B-F1D8217A14D6}"/>
    <hyperlink ref="C10" r:id="rId20" location="Hoofdstuk9b_Paragraaf9b.4_Artikel46" display="Artikel 46, tweede lid BUPW (1e deel)" xr:uid="{0E6F3E50-1AA6-4C53-A848-40A0BE73C35D}"/>
    <hyperlink ref="C8" r:id="rId21" location="Hoofdstuk6b_Paragraaf6b.5_Artikel150l" display="Artikell 150l Pw, eerste en vierde lid" xr:uid="{05A97426-0C54-44F3-9865-8FE265D0550B}"/>
    <hyperlink ref="C9" r:id="rId22" location="Hoofdstuk6b_Paragraaf6b.5_Artikel150l" display="Artikell 150l Pw, eerste en vierde lid" xr:uid="{893698FB-11F5-41EE-A85A-7409CF038C79}"/>
  </hyperlinks>
  <pageMargins left="0.25" right="0.25" top="0.75" bottom="0.75" header="0.3" footer="0.3"/>
  <pageSetup paperSize="8" fitToHeight="0" orientation="landscape" r:id="rId23"/>
  <rowBreaks count="1" manualBreakCount="1">
    <brk id="31" max="16383" man="1"/>
  </rowBreaks>
  <ignoredErrors>
    <ignoredError sqref="E19 E27 E33" unlockedFormula="1"/>
  </ignoredErrors>
  <legacy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13886-529B-4B48-8A96-DD9698E3114F}">
  <sheetPr>
    <tabColor rgb="FFC1F5BF"/>
  </sheetPr>
  <dimension ref="A2:F36"/>
  <sheetViews>
    <sheetView topLeftCell="A8" workbookViewId="0">
      <selection activeCell="D19" sqref="D19"/>
    </sheetView>
  </sheetViews>
  <sheetFormatPr defaultRowHeight="14.4" customHeight="1"/>
  <cols>
    <col min="2" max="2" width="90.88671875" customWidth="1"/>
    <col min="3" max="3" width="35" style="2" customWidth="1"/>
    <col min="4" max="4" width="28" customWidth="1"/>
    <col min="5" max="5" width="36.5546875" customWidth="1"/>
  </cols>
  <sheetData>
    <row r="2" spans="1:6" ht="14.4" customHeight="1">
      <c r="A2" s="25"/>
      <c r="B2" s="442" t="s">
        <v>140</v>
      </c>
      <c r="C2" s="443"/>
      <c r="D2" s="23"/>
      <c r="E2" s="23"/>
      <c r="F2" s="42"/>
    </row>
    <row r="3" spans="1:6" ht="82.65" customHeight="1">
      <c r="A3" s="25"/>
      <c r="B3" s="444" t="s">
        <v>141</v>
      </c>
      <c r="C3" s="445"/>
      <c r="D3" s="23"/>
      <c r="E3" s="23"/>
      <c r="F3" s="42"/>
    </row>
    <row r="5" spans="1:6" ht="14.4" customHeight="1">
      <c r="A5" s="81"/>
      <c r="B5" s="80" t="s">
        <v>142</v>
      </c>
      <c r="C5" s="239" t="s">
        <v>81</v>
      </c>
      <c r="D5" s="24" t="s">
        <v>82</v>
      </c>
      <c r="E5" s="208" t="s">
        <v>1</v>
      </c>
    </row>
    <row r="6" spans="1:6" ht="86.4">
      <c r="A6" s="15"/>
      <c r="B6" s="161"/>
      <c r="C6" s="56"/>
      <c r="D6" s="159"/>
      <c r="E6" s="19" t="s">
        <v>84</v>
      </c>
    </row>
    <row r="7" spans="1:6" ht="14.4" customHeight="1">
      <c r="A7" s="177">
        <v>1</v>
      </c>
      <c r="B7" s="207" t="s">
        <v>143</v>
      </c>
      <c r="C7" s="56"/>
      <c r="D7" s="159"/>
      <c r="E7" s="209"/>
    </row>
    <row r="8" spans="1:6" ht="43.35" customHeight="1">
      <c r="A8" s="157" t="s">
        <v>86</v>
      </c>
      <c r="B8" s="67" t="s">
        <v>144</v>
      </c>
      <c r="C8" s="240" t="s">
        <v>145</v>
      </c>
      <c r="D8" s="134"/>
      <c r="E8" s="382"/>
    </row>
    <row r="9" spans="1:6" ht="14.4" customHeight="1">
      <c r="A9" s="189" t="s">
        <v>90</v>
      </c>
      <c r="B9" s="69" t="s">
        <v>146</v>
      </c>
      <c r="C9" s="234" t="s">
        <v>147</v>
      </c>
      <c r="D9" s="135"/>
      <c r="E9" s="383"/>
    </row>
    <row r="10" spans="1:6" ht="14.4" customHeight="1">
      <c r="A10" s="200" t="s">
        <v>92</v>
      </c>
      <c r="B10" s="237" t="s">
        <v>148</v>
      </c>
      <c r="C10" s="241" t="s">
        <v>149</v>
      </c>
      <c r="D10" s="136"/>
      <c r="E10" s="384"/>
    </row>
    <row r="11" spans="1:6" ht="33.6" customHeight="1">
      <c r="A11" s="200" t="s">
        <v>150</v>
      </c>
      <c r="B11" s="201" t="s">
        <v>151</v>
      </c>
      <c r="C11" s="198" t="s">
        <v>152</v>
      </c>
      <c r="D11" s="196"/>
      <c r="E11" s="383"/>
    </row>
    <row r="12" spans="1:6" ht="27.6" customHeight="1">
      <c r="A12" s="200" t="s">
        <v>153</v>
      </c>
      <c r="B12" s="318" t="str">
        <f>IF('0. Inhoudsopgave'!C13="Flexibele premieregeling","U hoeft deze vraag niet in te vullen","Heeft het pensioenfonds gekozen voor een directe of indirecte methode voor het vaststellen van het beschermingsrendement?")</f>
        <v>Heeft het pensioenfonds gekozen voor een directe of indirecte methode voor het vaststellen van het beschermingsrendement?</v>
      </c>
      <c r="C12" s="319" t="s">
        <v>154</v>
      </c>
      <c r="D12" s="136"/>
      <c r="E12" s="383"/>
    </row>
    <row r="13" spans="1:6" ht="28.8">
      <c r="A13" s="15" t="s">
        <v>155</v>
      </c>
      <c r="B13" s="317" t="str">
        <f>IF('0. Inhoudsopgave'!C13="Flexibele premieregeling","U hoeft deze vraag niet in te vullen","Wat is de beoogde mate van renteafdekking en hoe is dit kwantitatief (met stochastische ALM analyse) onderbouwd? Graag ontvangen we de mate van renteafdekking conform de algemene definitie.")</f>
        <v>Wat is de beoogde mate van renteafdekking en hoe is dit kwantitatief (met stochastische ALM analyse) onderbouwd? Graag ontvangen we de mate van renteafdekking conform de algemene definitie.</v>
      </c>
      <c r="C13" s="320" t="s">
        <v>156</v>
      </c>
      <c r="D13" s="136"/>
      <c r="E13" s="383"/>
    </row>
    <row r="14" spans="1:6" ht="29.1" customHeight="1">
      <c r="A14" s="434" t="s">
        <v>157</v>
      </c>
      <c r="B14" s="454" t="str">
        <f>IF('0. Inhoudsopgave'!C13="Flexibele premieregeling","U hoeft deze vraag niet in te vullen","Graag ontvangt DNB de onderbouwing per beleggingscategorie in de collectieve portefeuille die bijdraagt aan de bescherming tegen renterisico en in welke mate een categorie hieraan bijdraagt.")</f>
        <v>Graag ontvangt DNB de onderbouwing per beleggingscategorie in de collectieve portefeuille die bijdraagt aan de bescherming tegen renterisico en in welke mate een categorie hieraan bijdraagt.</v>
      </c>
      <c r="C14" s="282" t="s">
        <v>158</v>
      </c>
      <c r="D14" s="436"/>
      <c r="E14" s="438"/>
    </row>
    <row r="15" spans="1:6" ht="29.4" thickBot="1">
      <c r="A15" s="435"/>
      <c r="B15" s="455"/>
      <c r="C15" s="277" t="s">
        <v>159</v>
      </c>
      <c r="D15" s="437"/>
      <c r="E15" s="439"/>
    </row>
    <row r="16" spans="1:6">
      <c r="A16" s="15"/>
      <c r="B16" s="281" t="s">
        <v>160</v>
      </c>
      <c r="C16" s="278"/>
      <c r="D16" s="274"/>
      <c r="E16" s="273"/>
    </row>
    <row r="17" spans="1:5" ht="14.4" customHeight="1">
      <c r="A17" s="283">
        <v>2</v>
      </c>
      <c r="B17" s="284" t="str">
        <f>IF('0. Inhoudsopgave'!C13="Flexibele premieregeling","U hoeft de vragen onder 2 niet in te vullen","SPR contract")</f>
        <v>SPR contract</v>
      </c>
      <c r="C17" s="276"/>
      <c r="D17" s="261"/>
      <c r="E17" s="261"/>
    </row>
    <row r="18" spans="1:5" ht="33" customHeight="1">
      <c r="A18" s="348" t="s">
        <v>96</v>
      </c>
      <c r="B18" s="357" t="s">
        <v>161</v>
      </c>
      <c r="C18" s="358"/>
      <c r="D18" s="350" t="s">
        <v>12</v>
      </c>
      <c r="E18" s="385"/>
    </row>
    <row r="19" spans="1:5" ht="14.4" customHeight="1">
      <c r="A19" s="184" t="s">
        <v>162</v>
      </c>
      <c r="B19" s="349" t="s">
        <v>163</v>
      </c>
      <c r="C19" s="331" t="s">
        <v>164</v>
      </c>
      <c r="D19" s="350" t="s">
        <v>12</v>
      </c>
      <c r="E19" s="386"/>
    </row>
    <row r="20" spans="1:5" ht="14.4" customHeight="1">
      <c r="A20" s="184" t="s">
        <v>165</v>
      </c>
      <c r="B20" s="351" t="s">
        <v>166</v>
      </c>
      <c r="C20" s="331" t="s">
        <v>164</v>
      </c>
      <c r="D20" s="350"/>
      <c r="E20" s="386"/>
    </row>
    <row r="21" spans="1:5" ht="14.4" customHeight="1">
      <c r="A21" s="184" t="s">
        <v>101</v>
      </c>
      <c r="B21" s="351" t="s">
        <v>167</v>
      </c>
      <c r="C21" s="331" t="s">
        <v>168</v>
      </c>
      <c r="D21" s="350"/>
      <c r="E21" s="386"/>
    </row>
    <row r="22" spans="1:5" ht="14.4" customHeight="1">
      <c r="A22" s="184" t="s">
        <v>102</v>
      </c>
      <c r="B22" s="352" t="str">
        <f>IF(OR(D$17="Nee",D$19="Nee"),"Deze vraag hoeft u niet te beantwoorden","Welke grenzen heeft het fonds gesteld aan de positieve en negatieve omvang van het spreidingsvermogen?")</f>
        <v>Welke grenzen heeft het fonds gesteld aan de positieve en negatieve omvang van het spreidingsvermogen?</v>
      </c>
      <c r="C22" s="331" t="s">
        <v>169</v>
      </c>
      <c r="D22" s="350"/>
      <c r="E22" s="386"/>
    </row>
    <row r="23" spans="1:5" ht="14.4" customHeight="1">
      <c r="A23" s="184" t="s">
        <v>170</v>
      </c>
      <c r="B23" s="352" t="s">
        <v>171</v>
      </c>
      <c r="C23" s="331" t="s">
        <v>172</v>
      </c>
      <c r="D23" s="350"/>
      <c r="E23" s="386"/>
    </row>
    <row r="24" spans="1:5" ht="14.4" customHeight="1">
      <c r="A24" s="184" t="s">
        <v>173</v>
      </c>
      <c r="B24" s="352" t="s">
        <v>174</v>
      </c>
      <c r="C24" s="331" t="s">
        <v>175</v>
      </c>
      <c r="D24" s="350"/>
      <c r="E24" s="386"/>
    </row>
    <row r="25" spans="1:5" ht="14.4" customHeight="1">
      <c r="A25" s="434" t="s">
        <v>176</v>
      </c>
      <c r="B25" s="450" t="s">
        <v>177</v>
      </c>
      <c r="C25" s="355" t="s">
        <v>172</v>
      </c>
      <c r="D25" s="452"/>
      <c r="E25" s="440"/>
    </row>
    <row r="26" spans="1:5" ht="14.4" customHeight="1">
      <c r="A26" s="435"/>
      <c r="B26" s="451"/>
      <c r="C26" s="66" t="s">
        <v>178</v>
      </c>
      <c r="D26" s="453"/>
      <c r="E26" s="458"/>
    </row>
    <row r="28" spans="1:5" ht="14.4" customHeight="1">
      <c r="A28" s="285">
        <v>3</v>
      </c>
      <c r="B28" s="284" t="str">
        <f>IF('0. Inhoudsopgave'!C13="Flexibele premieregeling","FPR contract","U hoeft de vragen onder 3 niet in te vullen")</f>
        <v>U hoeft de vragen onder 3 niet in te vullen</v>
      </c>
      <c r="C28" s="276"/>
      <c r="D28" s="261"/>
      <c r="E28" s="261"/>
    </row>
    <row r="29" spans="1:5" ht="14.4" customHeight="1">
      <c r="A29" s="348" t="s">
        <v>106</v>
      </c>
      <c r="B29" s="275" t="s">
        <v>179</v>
      </c>
      <c r="C29" s="61" t="s">
        <v>180</v>
      </c>
      <c r="D29" s="260" t="s">
        <v>12</v>
      </c>
      <c r="E29" s="388"/>
    </row>
    <row r="30" spans="1:5" ht="14.4" customHeight="1">
      <c r="A30" s="354" t="s">
        <v>109</v>
      </c>
      <c r="B30" s="75" t="s">
        <v>181</v>
      </c>
      <c r="C30" s="64" t="s">
        <v>182</v>
      </c>
      <c r="D30" s="135"/>
      <c r="E30" s="386"/>
    </row>
    <row r="31" spans="1:5" ht="14.4" customHeight="1">
      <c r="A31" s="354" t="s">
        <v>110</v>
      </c>
      <c r="B31" s="253" t="s">
        <v>183</v>
      </c>
      <c r="C31" s="238" t="s">
        <v>184</v>
      </c>
      <c r="D31" s="135"/>
      <c r="E31" s="386"/>
    </row>
    <row r="32" spans="1:5" ht="14.4" customHeight="1">
      <c r="A32" s="456" t="s">
        <v>111</v>
      </c>
      <c r="B32" s="446" t="str">
        <f>IF(D26="Alleen vaste uitkering","Deze vraag hoeft u niet te beantwoorden","Maakt het fonds gebruik van een collectief toedelingsmechanisme voor het aanbieden van een variabele uitkering na pensioendatum?")</f>
        <v>Maakt het fonds gebruik van een collectief toedelingsmechanisme voor het aanbieden van een variabele uitkering na pensioendatum?</v>
      </c>
      <c r="C32" s="254" t="s">
        <v>185</v>
      </c>
      <c r="D32" s="448" t="s">
        <v>12</v>
      </c>
      <c r="E32" s="440"/>
    </row>
    <row r="33" spans="1:5" ht="14.4" customHeight="1">
      <c r="A33" s="457"/>
      <c r="B33" s="447"/>
      <c r="C33" s="280" t="s">
        <v>186</v>
      </c>
      <c r="D33" s="449"/>
      <c r="E33" s="441"/>
    </row>
    <row r="34" spans="1:5" ht="14.4" customHeight="1">
      <c r="A34" s="353" t="s">
        <v>187</v>
      </c>
      <c r="B34" s="279" t="s">
        <v>188</v>
      </c>
      <c r="C34" s="61" t="s">
        <v>189</v>
      </c>
      <c r="D34" s="260"/>
      <c r="E34" s="386"/>
    </row>
    <row r="35" spans="1:5" ht="14.4" customHeight="1">
      <c r="A35" s="354" t="s">
        <v>190</v>
      </c>
      <c r="B35" s="75" t="s">
        <v>191</v>
      </c>
      <c r="C35" s="63" t="s">
        <v>192</v>
      </c>
      <c r="D35" s="135"/>
      <c r="E35" s="386"/>
    </row>
    <row r="36" spans="1:5" ht="14.4" customHeight="1">
      <c r="A36" s="356" t="s">
        <v>193</v>
      </c>
      <c r="B36" s="70" t="s">
        <v>194</v>
      </c>
      <c r="C36" s="72" t="s">
        <v>189</v>
      </c>
      <c r="D36" s="137"/>
      <c r="E36" s="387"/>
    </row>
  </sheetData>
  <sheetProtection algorithmName="SHA-512" hashValue="EpPA3ZSzdsJwpkXoy+/nG9xuC4BPkgHxCkt5rqmoAUkBzxSceJxIKyiXlmRagDzla8bgM4Oe7UwRq9Pj5GUpSA==" saltValue="cPuHktEpL6eBZUPHV4xVug==" spinCount="100000" sheet="1" objects="1" scenarios="1"/>
  <mergeCells count="14">
    <mergeCell ref="A14:A15"/>
    <mergeCell ref="D14:D15"/>
    <mergeCell ref="E14:E15"/>
    <mergeCell ref="E32:E33"/>
    <mergeCell ref="B2:C2"/>
    <mergeCell ref="B3:C3"/>
    <mergeCell ref="B32:B33"/>
    <mergeCell ref="D32:D33"/>
    <mergeCell ref="B25:B26"/>
    <mergeCell ref="D25:D26"/>
    <mergeCell ref="B14:B15"/>
    <mergeCell ref="A25:A26"/>
    <mergeCell ref="A32:A33"/>
    <mergeCell ref="E25:E26"/>
  </mergeCells>
  <conditionalFormatting sqref="B12:B14">
    <cfRule type="containsText" dxfId="42" priority="5" operator="containsText" text="niet in te vullen">
      <formula>NOT(ISERROR(SEARCH("niet in te vullen",B12)))</formula>
    </cfRule>
    <cfRule type="containsText" dxfId="41" priority="6" operator="containsText" text="niet in te vullen">
      <formula>NOT(ISERROR(SEARCH("niet in te vullen",B12)))</formula>
    </cfRule>
  </conditionalFormatting>
  <conditionalFormatting sqref="B17:B19">
    <cfRule type="containsText" dxfId="40" priority="3" operator="containsText" text="niet in te vullen">
      <formula>NOT(ISERROR(SEARCH("niet in te vullen",B17)))</formula>
    </cfRule>
    <cfRule type="containsText" dxfId="39" priority="4" operator="containsText" text="niet in te vullen">
      <formula>NOT(ISERROR(SEARCH("niet in te vullen",B17)))</formula>
    </cfRule>
  </conditionalFormatting>
  <conditionalFormatting sqref="B23:B25">
    <cfRule type="expression" dxfId="38" priority="21">
      <formula>#REF!="Flexibel"</formula>
    </cfRule>
  </conditionalFormatting>
  <conditionalFormatting sqref="B24:B25">
    <cfRule type="containsText" dxfId="37" priority="20" operator="containsText" text="niet te beantwoorden">
      <formula>NOT(ISERROR(SEARCH("niet te beantwoorden",B24)))</formula>
    </cfRule>
    <cfRule type="expression" dxfId="36" priority="22">
      <formula>#REF!="Solidair"</formula>
    </cfRule>
  </conditionalFormatting>
  <conditionalFormatting sqref="B28">
    <cfRule type="containsText" dxfId="35" priority="1" operator="containsText" text="niet in te vullen">
      <formula>NOT(ISERROR(SEARCH("niet in te vullen",B28)))</formula>
    </cfRule>
    <cfRule type="containsText" dxfId="34" priority="2" operator="containsText" text="niet in te vullen">
      <formula>NOT(ISERROR(SEARCH("niet in te vullen",B28)))</formula>
    </cfRule>
  </conditionalFormatting>
  <conditionalFormatting sqref="B29">
    <cfRule type="expression" dxfId="33" priority="18">
      <formula>#REF!="Solidair"</formula>
    </cfRule>
  </conditionalFormatting>
  <conditionalFormatting sqref="B30:B36">
    <cfRule type="containsText" dxfId="32" priority="7" operator="containsText" text="niet te beantwoorden">
      <formula>NOT(ISERROR(SEARCH("niet te beantwoorden",B30)))</formula>
    </cfRule>
  </conditionalFormatting>
  <conditionalFormatting sqref="B34:B35">
    <cfRule type="expression" dxfId="31" priority="11">
      <formula>#REF!="Flexibel"</formula>
    </cfRule>
  </conditionalFormatting>
  <conditionalFormatting sqref="B35">
    <cfRule type="expression" dxfId="30" priority="12">
      <formula>#REF!="Solidair"</formula>
    </cfRule>
  </conditionalFormatting>
  <dataValidations count="2">
    <dataValidation type="list" allowBlank="1" showInputMessage="1" showErrorMessage="1" sqref="D11 D18:D19 D32:D33" xr:uid="{731D387E-3C8A-47B9-8FD9-54A1FBB9005B}">
      <formula1>"Maak keuze, Ja, Nee"</formula1>
    </dataValidation>
    <dataValidation type="list" operator="greaterThan" allowBlank="1" showInputMessage="1" showErrorMessage="1" sqref="D29" xr:uid="{B9CC225C-85A7-491F-B11E-D65B3866BF0F}">
      <formula1>"Maak keuze, Alleen variabele uitkering, Alleen vaste uitkering, Zowel vaste als variabele uitkering"</formula1>
    </dataValidation>
  </dataValidations>
  <hyperlinks>
    <hyperlink ref="C8" r:id="rId1" display="https://wetten.overheid.nl/jci1.3:c:BWBR0020892&amp;hoofdstuk=4d&amp;artikel=14v&amp;z=2023-07-01&amp;g=2023-07-01" xr:uid="{CF04934F-FB35-4D51-B16B-806E6C831D20}"/>
    <hyperlink ref="C9" r:id="rId2" display="https://wetten.overheid.nl/jci1.3:c:BWBR0020892&amp;hoofdstuk=4d&amp;artikel=14t&amp;z=2023-07-01&amp;g=2023-07-01" xr:uid="{77D4DDCB-BFF7-4630-92F4-13C9BD18B3F7}"/>
    <hyperlink ref="C10" r:id="rId3" display="https://wetten.overheid.nl/jci1.3:c:BWBR0020892&amp;hoofdstuk=4d&amp;artikel=14t&amp;z=2023-07-01&amp;g=2023-07-01" xr:uid="{45DBF7DB-2E7C-4D9D-839A-A5ECF365893A}"/>
    <hyperlink ref="C19" r:id="rId4" display="https://wetten.overheid.nl/jci1.3:c:BWBR0020809&amp;hoofdstuk=4&amp;paragraaf=4.3&amp;artikel=63a&amp;z=2023-07-01&amp;g=2023-07-01" xr:uid="{C73B201A-F04B-40DC-8702-D5ED3747C0D5}"/>
    <hyperlink ref="C20" r:id="rId5" display="https://wetten.overheid.nl/jci1.3:c:BWBR0020809&amp;hoofdstuk=4&amp;paragraaf=4.3&amp;artikel=63a&amp;z=2023-07-01&amp;g=2023-07-01" xr:uid="{C587C61A-B061-4189-B92D-C3AEC39A72A7}"/>
    <hyperlink ref="C21" r:id="rId6" display="https://wetten.overheid.nl/jci1.3:c:BWBR0020809&amp;hoofdstuk=4&amp;paragraaf=4.3&amp;artikel=63a&amp;z=2023-07-01&amp;g=2023-07-01" xr:uid="{4A190225-E654-42A6-92DF-6AD510DE2BC7}"/>
    <hyperlink ref="C22" r:id="rId7" xr:uid="{E7A4D205-2A2F-46B7-B20B-9D898D9A2176}"/>
    <hyperlink ref="C23" r:id="rId8" display="https://wetten.overheid.nl/jci1.3:c:BWBR0020809&amp;hoofdstuk=2&amp;paragraaf=2.2&amp;artikel=10d&amp;z=2023-07-01&amp;g=2023-07-01" xr:uid="{4C90E011-C496-4C9E-852B-04A53F7C60B9}"/>
    <hyperlink ref="C24" r:id="rId9" display="https://wetten.overheid.nl/jci1.3:c:BWBR0020809&amp;hoofdstuk=2&amp;paragraaf=2.2&amp;artikel=10d&amp;z=2023-07-01&amp;g=2023-07-01" xr:uid="{58F345DC-074A-4EC5-81DF-F0CB9D1F958F}"/>
    <hyperlink ref="C26" r:id="rId10" display="Artikel 1cb, tweede lid BUPW" xr:uid="{379EB342-221B-44AE-94BB-1CD62DB95B81}"/>
    <hyperlink ref="C25" r:id="rId11" display="https://wetten.overheid.nl/jci1.3:c:BWBR0020809&amp;hoofdstuk=2&amp;paragraaf=2.2&amp;artikel=10d&amp;z=2023-07-01&amp;g=2023-07-01" xr:uid="{5895A6A1-8035-489D-B388-193006888EB1}"/>
    <hyperlink ref="C29" r:id="rId12" display="https://wetten.overheid.nl/jci1.3:c:BWBR0020809&amp;hoofdstuk=4&amp;paragraaf=4.3&amp;artikel=63b&amp;z=2023-07-01&amp;g=2023-07-01" xr:uid="{D3409B47-B98D-4109-94E1-80FA07E7BA98}"/>
    <hyperlink ref="C30" r:id="rId13" display="https://wetten.overheid.nl/jci1.3:c:BWBR0020809&amp;hoofdstuk=4&amp;paragraaf=4.3&amp;artikel=63a&amp;z=2023-07-01&amp;g=2023-07-01" xr:uid="{14456752-DA8D-4527-BADE-3EBCC3E75638}"/>
    <hyperlink ref="C31" r:id="rId14" display="https://wetten.overheid.nl/jci1.3:c:BWBR0020809&amp;hoofdstuk=4&amp;paragraaf=4.3&amp;artikel=63a&amp;z=2023-07-01&amp;g=2023-07-01" xr:uid="{25B118EA-909F-46E3-A18D-6743416E6E8C}"/>
    <hyperlink ref="C33" r:id="rId15" display="https://wetten.overheid.nl/jci1.3:c:BWBR0020892&amp;hoofdstuk=1a&amp;artikel=1f&amp;z=2023-07-01&amp;g=2023-07-01" xr:uid="{F95BEF38-3E97-4DD2-9076-0ADADC3CF4D5}"/>
    <hyperlink ref="C32" r:id="rId16" display="https://wetten.overheid.nl/jci1.3:c:BWBR0020809&amp;hoofdstuk=2&amp;paragraaf=2.2&amp;artikel=10b&amp;z=2023-07-01&amp;g=2023-07-01" xr:uid="{45E4A693-9C9E-4875-9C31-4D2B73613C8A}"/>
    <hyperlink ref="C34" r:id="rId17" display="https://wetten.overheid.nl/jci1.3:c:BWBR0020809&amp;hoofdstuk=2&amp;paragraaf=2.2&amp;artikel=10e&amp;z=2023-07-01&amp;g=2023-07-01" xr:uid="{8C299CDA-D314-4744-80A2-91673E62F30D}"/>
    <hyperlink ref="C35" r:id="rId18" display="https://wetten.overheid.nl/jci1.3:c:BWBR0020809&amp;hoofdstuk=2&amp;paragraaf=2.2&amp;artikel=10e&amp;z=2023-07-01&amp;g=2023-07-01" xr:uid="{2FE67D3B-124B-497D-8747-67BC9E12CE7A}"/>
    <hyperlink ref="C36" r:id="rId19" display="https://wetten.overheid.nl/jci1.3:c:BWBR0020809&amp;hoofdstuk=2&amp;paragraaf=2.2&amp;artikel=10e&amp;z=2023-07-01&amp;g=2023-07-01" xr:uid="{6F29A894-8508-4891-AC46-AA157D311241}"/>
    <hyperlink ref="C14" r:id="rId20" display="https://eur04.safelinks.protection.outlook.com/?url=https%3A%2F%2Fwetten.overheid.nl%2Fjci1.3%3Ac%3ABWBR0020892%26hoofdstuk%3D1a%26artikel%3D1c%26z%3D2023-07-01%26g%3D2023-07-01&amp;data=05%7C02%7CJ.Groenewoud%40dnb.nl%7C12ba58ab9d954ec9670108dd4c2a2d09%7C9ecbd6280072405d856732c6750b0d3e%7C0%7C0%7C638750466203211843%7CUnknown%7CTWFpbGZsb3d8eyJFbXB0eU1hcGkiOnRydWUsIlYiOiIwLjAuMDAwMCIsIlAiOiJXaW4zMiIsIkFOIjoiTWFpbCIsIldUIjoyfQ%3D%3D%7C0%7C%7C%7C&amp;sdata=TrYZ44FyCXGFnGUPqDN8uS6IQsm4Nj%2FxGgQLdkazs08%3D&amp;reserved=0" xr:uid="{87F473EC-F775-4DDB-9EDB-21A0F6289D42}"/>
    <hyperlink ref="C15" r:id="rId21" display="https://www.dnb.nl/voor-de-sector/open-boek-toezicht/sectoren/pensioenfondsen/verzamelpagina-transitie-wet-toekomst-pensioenen/contract/hoe-zorgt-pensioenuitvoerder-voor-beheerste-inrichting-bescherming-tegen-renterisico-solidaire-premieregeling/" xr:uid="{0CE63851-C33E-436C-A04E-98302A151056}"/>
    <hyperlink ref="C12" r:id="rId22" location="Hoofdstuk1a_Artikel1c" xr:uid="{4B7E5599-8796-4965-B9DF-2376EA5CEF3E}"/>
    <hyperlink ref="C13" r:id="rId23" location="Hoofdstuk1a_Artikel1c" xr:uid="{4440DE7C-4AB4-469C-B228-3ED70092D28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85EA0-204F-4E7E-B675-D978DFFDA25C}">
  <sheetPr>
    <tabColor rgb="FFC1F5BF"/>
  </sheetPr>
  <dimension ref="B2:F78"/>
  <sheetViews>
    <sheetView topLeftCell="A41" workbookViewId="0">
      <selection activeCell="B75" sqref="B75"/>
    </sheetView>
  </sheetViews>
  <sheetFormatPr defaultRowHeight="14.4"/>
  <cols>
    <col min="2" max="2" width="28.88671875" customWidth="1"/>
    <col min="3" max="3" width="23.5546875" customWidth="1"/>
    <col min="4" max="4" width="17.109375" customWidth="1"/>
    <col min="5" max="5" width="22.5546875" customWidth="1"/>
    <col min="6" max="6" width="21.109375" customWidth="1"/>
  </cols>
  <sheetData>
    <row r="2" spans="2:6">
      <c r="B2" s="459" t="s">
        <v>195</v>
      </c>
      <c r="C2" s="460"/>
      <c r="D2" s="460"/>
      <c r="E2" s="460"/>
      <c r="F2" s="460"/>
    </row>
    <row r="3" spans="2:6" ht="33" customHeight="1">
      <c r="B3" s="461" t="str">
        <f>IF('0. Inhoudsopgave'!C13="Flexibele premieregeling","U hoeft dit tabblad niet in te vullen","Rapporteer in de onderstaande tabel de toedeelregels van de solidaire premieregeling.")</f>
        <v>Rapporteer in de onderstaande tabel de toedeelregels van de solidaire premieregeling.</v>
      </c>
      <c r="C3" s="461"/>
      <c r="D3" s="461"/>
      <c r="E3" s="461"/>
      <c r="F3" s="461"/>
    </row>
    <row r="5" spans="2:6" ht="43.2">
      <c r="B5" s="242" t="s">
        <v>196</v>
      </c>
      <c r="C5" s="243" t="s">
        <v>197</v>
      </c>
      <c r="D5" s="243" t="s">
        <v>198</v>
      </c>
      <c r="E5" s="243" t="s">
        <v>199</v>
      </c>
      <c r="F5" s="243" t="s">
        <v>200</v>
      </c>
    </row>
    <row r="6" spans="2:6">
      <c r="B6" s="244" t="s">
        <v>201</v>
      </c>
      <c r="C6" s="245"/>
      <c r="D6" s="246"/>
      <c r="E6" s="245"/>
      <c r="F6" s="245"/>
    </row>
    <row r="7" spans="2:6">
      <c r="B7" s="247">
        <v>21</v>
      </c>
      <c r="C7" s="248"/>
      <c r="D7" s="249"/>
      <c r="E7" s="245"/>
      <c r="F7" s="245"/>
    </row>
    <row r="8" spans="2:6">
      <c r="B8" s="247">
        <v>22</v>
      </c>
      <c r="C8" s="248"/>
      <c r="D8" s="249"/>
      <c r="E8" s="245"/>
      <c r="F8" s="245"/>
    </row>
    <row r="9" spans="2:6">
      <c r="B9" s="247">
        <v>23</v>
      </c>
      <c r="C9" s="248"/>
      <c r="D9" s="249"/>
      <c r="E9" s="245"/>
      <c r="F9" s="245"/>
    </row>
    <row r="10" spans="2:6">
      <c r="B10" s="247">
        <v>24</v>
      </c>
      <c r="C10" s="248"/>
      <c r="D10" s="249"/>
      <c r="E10" s="245"/>
      <c r="F10" s="245"/>
    </row>
    <row r="11" spans="2:6">
      <c r="B11" s="247">
        <v>25</v>
      </c>
      <c r="C11" s="248"/>
      <c r="D11" s="249"/>
      <c r="E11" s="245"/>
      <c r="F11" s="245"/>
    </row>
    <row r="12" spans="2:6">
      <c r="B12" s="247">
        <v>26</v>
      </c>
      <c r="C12" s="248"/>
      <c r="D12" s="249"/>
      <c r="E12" s="245"/>
      <c r="F12" s="245"/>
    </row>
    <row r="13" spans="2:6">
      <c r="B13" s="247">
        <v>27</v>
      </c>
      <c r="C13" s="248"/>
      <c r="D13" s="249"/>
      <c r="E13" s="245"/>
      <c r="F13" s="245"/>
    </row>
    <row r="14" spans="2:6">
      <c r="B14" s="247">
        <v>28</v>
      </c>
      <c r="C14" s="248"/>
      <c r="D14" s="249"/>
      <c r="E14" s="245"/>
      <c r="F14" s="245"/>
    </row>
    <row r="15" spans="2:6">
      <c r="B15" s="247">
        <v>29</v>
      </c>
      <c r="C15" s="248"/>
      <c r="D15" s="249"/>
      <c r="E15" s="245"/>
      <c r="F15" s="245"/>
    </row>
    <row r="16" spans="2:6">
      <c r="B16" s="247">
        <v>30</v>
      </c>
      <c r="C16" s="248"/>
      <c r="D16" s="249"/>
      <c r="E16" s="245"/>
      <c r="F16" s="245"/>
    </row>
    <row r="17" spans="2:6">
      <c r="B17" s="247">
        <v>31</v>
      </c>
      <c r="C17" s="248"/>
      <c r="D17" s="249"/>
      <c r="E17" s="245"/>
      <c r="F17" s="245"/>
    </row>
    <row r="18" spans="2:6">
      <c r="B18" s="247">
        <v>32</v>
      </c>
      <c r="C18" s="248"/>
      <c r="D18" s="249"/>
      <c r="E18" s="245"/>
      <c r="F18" s="245"/>
    </row>
    <row r="19" spans="2:6">
      <c r="B19" s="247">
        <v>33</v>
      </c>
      <c r="C19" s="248"/>
      <c r="D19" s="249"/>
      <c r="E19" s="245"/>
      <c r="F19" s="245"/>
    </row>
    <row r="20" spans="2:6">
      <c r="B20" s="247">
        <v>34</v>
      </c>
      <c r="C20" s="248"/>
      <c r="D20" s="249"/>
      <c r="E20" s="245"/>
      <c r="F20" s="245"/>
    </row>
    <row r="21" spans="2:6">
      <c r="B21" s="247">
        <v>35</v>
      </c>
      <c r="C21" s="248"/>
      <c r="D21" s="249"/>
      <c r="E21" s="245"/>
      <c r="F21" s="245"/>
    </row>
    <row r="22" spans="2:6">
      <c r="B22" s="247">
        <v>36</v>
      </c>
      <c r="C22" s="248"/>
      <c r="D22" s="249"/>
      <c r="E22" s="245"/>
      <c r="F22" s="245"/>
    </row>
    <row r="23" spans="2:6">
      <c r="B23" s="247">
        <v>37</v>
      </c>
      <c r="C23" s="248"/>
      <c r="D23" s="249"/>
      <c r="E23" s="245"/>
      <c r="F23" s="245"/>
    </row>
    <row r="24" spans="2:6">
      <c r="B24" s="247">
        <v>38</v>
      </c>
      <c r="C24" s="248"/>
      <c r="D24" s="249"/>
      <c r="E24" s="245"/>
      <c r="F24" s="245"/>
    </row>
    <row r="25" spans="2:6">
      <c r="B25" s="247">
        <v>39</v>
      </c>
      <c r="C25" s="248"/>
      <c r="D25" s="249"/>
      <c r="E25" s="245"/>
      <c r="F25" s="245"/>
    </row>
    <row r="26" spans="2:6">
      <c r="B26" s="247">
        <v>40</v>
      </c>
      <c r="C26" s="248"/>
      <c r="D26" s="249"/>
      <c r="E26" s="245"/>
      <c r="F26" s="245"/>
    </row>
    <row r="27" spans="2:6">
      <c r="B27" s="247">
        <v>41</v>
      </c>
      <c r="C27" s="248"/>
      <c r="D27" s="249"/>
      <c r="E27" s="245"/>
      <c r="F27" s="245"/>
    </row>
    <row r="28" spans="2:6">
      <c r="B28" s="247">
        <v>42</v>
      </c>
      <c r="C28" s="248"/>
      <c r="D28" s="249"/>
      <c r="E28" s="245"/>
      <c r="F28" s="245"/>
    </row>
    <row r="29" spans="2:6">
      <c r="B29" s="247">
        <v>43</v>
      </c>
      <c r="C29" s="248"/>
      <c r="D29" s="249"/>
      <c r="E29" s="245"/>
      <c r="F29" s="245"/>
    </row>
    <row r="30" spans="2:6">
      <c r="B30" s="247">
        <v>44</v>
      </c>
      <c r="C30" s="248"/>
      <c r="D30" s="249"/>
      <c r="E30" s="245"/>
      <c r="F30" s="245"/>
    </row>
    <row r="31" spans="2:6">
      <c r="B31" s="247">
        <v>45</v>
      </c>
      <c r="C31" s="248"/>
      <c r="D31" s="249"/>
      <c r="E31" s="245"/>
      <c r="F31" s="245"/>
    </row>
    <row r="32" spans="2:6">
      <c r="B32" s="247">
        <v>46</v>
      </c>
      <c r="C32" s="248"/>
      <c r="D32" s="249"/>
      <c r="E32" s="245"/>
      <c r="F32" s="245"/>
    </row>
    <row r="33" spans="2:6">
      <c r="B33" s="247">
        <v>47</v>
      </c>
      <c r="C33" s="248"/>
      <c r="D33" s="249"/>
      <c r="E33" s="245"/>
      <c r="F33" s="245"/>
    </row>
    <row r="34" spans="2:6">
      <c r="B34" s="247">
        <v>48</v>
      </c>
      <c r="C34" s="248"/>
      <c r="D34" s="249"/>
      <c r="E34" s="245"/>
      <c r="F34" s="245"/>
    </row>
    <row r="35" spans="2:6">
      <c r="B35" s="247">
        <v>49</v>
      </c>
      <c r="C35" s="248"/>
      <c r="D35" s="249"/>
      <c r="E35" s="245"/>
      <c r="F35" s="245"/>
    </row>
    <row r="36" spans="2:6">
      <c r="B36" s="247">
        <v>50</v>
      </c>
      <c r="C36" s="248"/>
      <c r="D36" s="249"/>
      <c r="E36" s="245"/>
      <c r="F36" s="245"/>
    </row>
    <row r="37" spans="2:6">
      <c r="B37" s="247">
        <v>51</v>
      </c>
      <c r="C37" s="248"/>
      <c r="D37" s="249"/>
      <c r="E37" s="245"/>
      <c r="F37" s="245"/>
    </row>
    <row r="38" spans="2:6">
      <c r="B38" s="247">
        <v>52</v>
      </c>
      <c r="C38" s="248"/>
      <c r="D38" s="249"/>
      <c r="E38" s="245"/>
      <c r="F38" s="245"/>
    </row>
    <row r="39" spans="2:6">
      <c r="B39" s="247">
        <v>53</v>
      </c>
      <c r="C39" s="248"/>
      <c r="D39" s="249"/>
      <c r="E39" s="245"/>
      <c r="F39" s="245"/>
    </row>
    <row r="40" spans="2:6">
      <c r="B40" s="247">
        <v>54</v>
      </c>
      <c r="C40" s="248"/>
      <c r="D40" s="249"/>
      <c r="E40" s="245"/>
      <c r="F40" s="245"/>
    </row>
    <row r="41" spans="2:6">
      <c r="B41" s="247">
        <v>55</v>
      </c>
      <c r="C41" s="248"/>
      <c r="D41" s="249"/>
      <c r="E41" s="245"/>
      <c r="F41" s="245"/>
    </row>
    <row r="42" spans="2:6">
      <c r="B42" s="247">
        <v>56</v>
      </c>
      <c r="C42" s="248"/>
      <c r="D42" s="249"/>
      <c r="E42" s="245"/>
      <c r="F42" s="245"/>
    </row>
    <row r="43" spans="2:6">
      <c r="B43" s="247">
        <v>57</v>
      </c>
      <c r="C43" s="248"/>
      <c r="D43" s="249"/>
      <c r="E43" s="245"/>
      <c r="F43" s="245"/>
    </row>
    <row r="44" spans="2:6">
      <c r="B44" s="247">
        <v>58</v>
      </c>
      <c r="C44" s="248"/>
      <c r="D44" s="249"/>
      <c r="E44" s="245"/>
      <c r="F44" s="245"/>
    </row>
    <row r="45" spans="2:6">
      <c r="B45" s="247">
        <v>59</v>
      </c>
      <c r="C45" s="248"/>
      <c r="D45" s="249"/>
      <c r="E45" s="245"/>
      <c r="F45" s="245"/>
    </row>
    <row r="46" spans="2:6">
      <c r="B46" s="247">
        <v>60</v>
      </c>
      <c r="C46" s="248"/>
      <c r="D46" s="249"/>
      <c r="E46" s="245"/>
      <c r="F46" s="245"/>
    </row>
    <row r="47" spans="2:6">
      <c r="B47" s="247">
        <v>61</v>
      </c>
      <c r="C47" s="248"/>
      <c r="D47" s="249"/>
      <c r="E47" s="245"/>
      <c r="F47" s="245"/>
    </row>
    <row r="48" spans="2:6">
      <c r="B48" s="247">
        <v>62</v>
      </c>
      <c r="C48" s="248"/>
      <c r="D48" s="249"/>
      <c r="E48" s="245"/>
      <c r="F48" s="245"/>
    </row>
    <row r="49" spans="2:6">
      <c r="B49" s="247">
        <v>63</v>
      </c>
      <c r="C49" s="248"/>
      <c r="D49" s="249"/>
      <c r="E49" s="245"/>
      <c r="F49" s="245"/>
    </row>
    <row r="50" spans="2:6">
      <c r="B50" s="247">
        <v>64</v>
      </c>
      <c r="C50" s="248"/>
      <c r="D50" s="249"/>
      <c r="E50" s="245"/>
      <c r="F50" s="245"/>
    </row>
    <row r="51" spans="2:6">
      <c r="B51" s="247">
        <v>65</v>
      </c>
      <c r="C51" s="248"/>
      <c r="D51" s="249"/>
      <c r="E51" s="245"/>
      <c r="F51" s="245"/>
    </row>
    <row r="52" spans="2:6">
      <c r="B52" s="247">
        <v>66</v>
      </c>
      <c r="C52" s="248"/>
      <c r="D52" s="249"/>
      <c r="E52" s="245"/>
      <c r="F52" s="245"/>
    </row>
    <row r="53" spans="2:6">
      <c r="B53" s="247">
        <v>67</v>
      </c>
      <c r="C53" s="248"/>
      <c r="D53" s="249"/>
      <c r="E53" s="245"/>
      <c r="F53" s="245"/>
    </row>
    <row r="54" spans="2:6">
      <c r="B54" s="247">
        <v>68</v>
      </c>
      <c r="C54" s="248"/>
      <c r="D54" s="249"/>
      <c r="E54" s="245"/>
      <c r="F54" s="245"/>
    </row>
    <row r="55" spans="2:6">
      <c r="B55" s="247">
        <v>69</v>
      </c>
      <c r="C55" s="248"/>
      <c r="D55" s="249"/>
      <c r="E55" s="245"/>
      <c r="F55" s="245"/>
    </row>
    <row r="56" spans="2:6">
      <c r="B56" s="247">
        <v>70</v>
      </c>
      <c r="C56" s="248"/>
      <c r="D56" s="249"/>
      <c r="E56" s="245"/>
      <c r="F56" s="245"/>
    </row>
    <row r="57" spans="2:6">
      <c r="B57" s="247">
        <v>71</v>
      </c>
      <c r="C57" s="248"/>
      <c r="D57" s="249"/>
      <c r="E57" s="245"/>
      <c r="F57" s="245"/>
    </row>
    <row r="58" spans="2:6">
      <c r="B58" s="247">
        <v>72</v>
      </c>
      <c r="C58" s="248"/>
      <c r="D58" s="249"/>
      <c r="E58" s="245"/>
      <c r="F58" s="245"/>
    </row>
    <row r="59" spans="2:6">
      <c r="B59" s="247">
        <v>73</v>
      </c>
      <c r="C59" s="248"/>
      <c r="D59" s="249"/>
      <c r="E59" s="245"/>
      <c r="F59" s="245"/>
    </row>
    <row r="60" spans="2:6">
      <c r="B60" s="247">
        <v>74</v>
      </c>
      <c r="C60" s="248"/>
      <c r="D60" s="249"/>
      <c r="E60" s="245"/>
      <c r="F60" s="245"/>
    </row>
    <row r="61" spans="2:6">
      <c r="B61" s="247">
        <v>75</v>
      </c>
      <c r="C61" s="248"/>
      <c r="D61" s="249"/>
      <c r="E61" s="245"/>
      <c r="F61" s="245"/>
    </row>
    <row r="62" spans="2:6">
      <c r="B62" s="247">
        <v>76</v>
      </c>
      <c r="C62" s="248"/>
      <c r="D62" s="249"/>
      <c r="E62" s="245"/>
      <c r="F62" s="245"/>
    </row>
    <row r="63" spans="2:6">
      <c r="B63" s="247">
        <v>77</v>
      </c>
      <c r="C63" s="248"/>
      <c r="D63" s="249"/>
      <c r="E63" s="245"/>
      <c r="F63" s="245"/>
    </row>
    <row r="64" spans="2:6">
      <c r="B64" s="247">
        <v>78</v>
      </c>
      <c r="C64" s="249"/>
      <c r="D64" s="249"/>
      <c r="E64" s="245"/>
      <c r="F64" s="245"/>
    </row>
    <row r="65" spans="2:6">
      <c r="B65" s="247">
        <v>79</v>
      </c>
      <c r="C65" s="249"/>
      <c r="D65" s="249"/>
      <c r="E65" s="245"/>
      <c r="F65" s="245"/>
    </row>
    <row r="66" spans="2:6">
      <c r="B66" s="247">
        <v>80</v>
      </c>
      <c r="C66" s="248"/>
      <c r="D66" s="249"/>
      <c r="E66" s="245"/>
      <c r="F66" s="245"/>
    </row>
    <row r="67" spans="2:6">
      <c r="B67" s="247">
        <v>81</v>
      </c>
      <c r="C67" s="248"/>
      <c r="D67" s="249"/>
      <c r="E67" s="245"/>
      <c r="F67" s="245"/>
    </row>
    <row r="68" spans="2:6">
      <c r="B68" s="247">
        <v>82</v>
      </c>
      <c r="C68" s="248"/>
      <c r="D68" s="249"/>
      <c r="E68" s="245"/>
      <c r="F68" s="245"/>
    </row>
    <row r="69" spans="2:6">
      <c r="B69" s="247">
        <v>83</v>
      </c>
      <c r="C69" s="248"/>
      <c r="D69" s="249"/>
      <c r="E69" s="245"/>
      <c r="F69" s="245"/>
    </row>
    <row r="70" spans="2:6">
      <c r="B70" s="247">
        <v>84</v>
      </c>
      <c r="C70" s="248"/>
      <c r="D70" s="249"/>
      <c r="E70" s="245"/>
      <c r="F70" s="245"/>
    </row>
    <row r="71" spans="2:6">
      <c r="B71" s="247">
        <v>85</v>
      </c>
      <c r="C71" s="248"/>
      <c r="D71" s="249"/>
      <c r="E71" s="245"/>
      <c r="F71" s="245"/>
    </row>
    <row r="72" spans="2:6">
      <c r="B72" s="247">
        <v>86</v>
      </c>
      <c r="C72" s="248"/>
      <c r="D72" s="249"/>
      <c r="E72" s="245"/>
      <c r="F72" s="245"/>
    </row>
    <row r="73" spans="2:6">
      <c r="B73" s="247">
        <v>87</v>
      </c>
      <c r="C73" s="248"/>
      <c r="D73" s="249"/>
      <c r="E73" s="245"/>
      <c r="F73" s="245"/>
    </row>
    <row r="74" spans="2:6">
      <c r="B74" s="247">
        <v>88</v>
      </c>
      <c r="C74" s="248"/>
      <c r="D74" s="249"/>
      <c r="E74" s="245"/>
      <c r="F74" s="245"/>
    </row>
    <row r="75" spans="2:6">
      <c r="B75" s="247">
        <v>89</v>
      </c>
      <c r="C75" s="248"/>
      <c r="D75" s="249"/>
      <c r="E75" s="245"/>
      <c r="F75" s="245"/>
    </row>
    <row r="76" spans="2:6">
      <c r="B76" s="247" t="s">
        <v>202</v>
      </c>
      <c r="C76" s="248"/>
      <c r="D76" s="249"/>
      <c r="E76" s="245"/>
      <c r="F76" s="245"/>
    </row>
    <row r="77" spans="2:6">
      <c r="B77" s="250"/>
      <c r="C77" s="251"/>
      <c r="D77" s="251"/>
    </row>
    <row r="78" spans="2:6">
      <c r="B78" s="252" t="s">
        <v>203</v>
      </c>
      <c r="C78" s="248"/>
      <c r="D78" s="249"/>
      <c r="E78" s="249"/>
      <c r="F78" s="249"/>
    </row>
  </sheetData>
  <sheetProtection algorithmName="SHA-512" hashValue="evjxC0WlnaTM238AETiwCHDjVCMb5TYIUH0Q1fhSGHw/Od/9sxdI2vdLYdlA5FIP+xdfXO8uWOcYIZgJt41b+Q==" saltValue="subp9bwJqRxwD/2GfBepwA==" spinCount="100000" sheet="1" objects="1" scenarios="1"/>
  <mergeCells count="3">
    <mergeCell ref="B2:F2"/>
    <mergeCell ref="B3:D3"/>
    <mergeCell ref="E3:F3"/>
  </mergeCells>
  <conditionalFormatting sqref="B3 E3">
    <cfRule type="containsText" dxfId="29" priority="1" operator="containsText" text="niet in te vullen">
      <formula>NOT(ISERROR(SEARCH("niet in te vullen",B3)))</formula>
    </cfRule>
    <cfRule type="containsText" dxfId="28" priority="2" operator="containsText" text="niet in te vullen">
      <formula>NOT(ISERROR(SEARCH("niet in te vullen",B3)))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7917C-975F-43AB-AE7F-276BC17F98EF}">
  <sheetPr>
    <tabColor rgb="FFC1F5BF"/>
  </sheetPr>
  <dimension ref="B2:O225"/>
  <sheetViews>
    <sheetView zoomScaleNormal="100" workbookViewId="0">
      <selection activeCell="B3" sqref="B3:D3"/>
    </sheetView>
  </sheetViews>
  <sheetFormatPr defaultRowHeight="14.4"/>
  <cols>
    <col min="2" max="2" width="19.5546875" customWidth="1"/>
    <col min="3" max="3" width="25.109375" customWidth="1"/>
    <col min="4" max="4" width="16.5546875" customWidth="1"/>
    <col min="5" max="5" width="15.5546875" customWidth="1"/>
    <col min="6" max="6" width="17.44140625" customWidth="1"/>
    <col min="7" max="7" width="15.5546875" customWidth="1"/>
    <col min="8" max="8" width="16.5546875" customWidth="1"/>
    <col min="9" max="9" width="15.109375" customWidth="1"/>
    <col min="10" max="10" width="14.88671875" customWidth="1"/>
    <col min="11" max="11" width="14" customWidth="1"/>
    <col min="12" max="12" width="13.6640625" customWidth="1"/>
    <col min="13" max="13" width="16.109375" customWidth="1"/>
    <col min="14" max="14" width="14" customWidth="1"/>
    <col min="15" max="15" width="13.88671875" customWidth="1"/>
  </cols>
  <sheetData>
    <row r="2" spans="2:15">
      <c r="B2" s="462" t="s">
        <v>204</v>
      </c>
      <c r="C2" s="463"/>
      <c r="D2" s="463"/>
      <c r="E2" s="463"/>
      <c r="F2" s="463"/>
      <c r="G2" s="464"/>
      <c r="H2" s="287"/>
      <c r="I2" s="287"/>
      <c r="J2" s="287"/>
      <c r="K2" s="287"/>
      <c r="L2" s="287"/>
      <c r="M2" s="287"/>
      <c r="N2" s="287"/>
      <c r="O2" s="287"/>
    </row>
    <row r="3" spans="2:15" ht="48.6" customHeight="1">
      <c r="B3" s="461" t="str">
        <f>IF('0. Inhoudsopgave'!C13="Solidaire premieregeling","U hoeft dit tabblad niet in te vullen","Rapporteer onderstaande tabel de strategische normgewichten en bandbreedtes van de flexibele premieregeling. Onderstaande sheet dient per beleggingsprofiel gerapporteerd te worden.")</f>
        <v>Rapporteer onderstaande tabel de strategische normgewichten en bandbreedtes van de flexibele premieregeling. Onderstaande sheet dient per beleggingsprofiel gerapporteerd te worden.</v>
      </c>
      <c r="C3" s="461"/>
      <c r="D3" s="461"/>
      <c r="E3" s="461"/>
      <c r="F3" s="461"/>
      <c r="G3" s="461"/>
      <c r="H3" s="287"/>
      <c r="I3" s="287"/>
      <c r="J3" s="287"/>
      <c r="K3" s="287"/>
      <c r="L3" s="287"/>
      <c r="M3" s="287"/>
      <c r="N3" s="287"/>
      <c r="O3" s="287"/>
    </row>
    <row r="4" spans="2:15">
      <c r="B4" s="288"/>
      <c r="C4" s="288"/>
      <c r="D4" s="288"/>
      <c r="E4" s="288"/>
      <c r="F4" s="288"/>
      <c r="G4" s="289"/>
      <c r="H4" s="289"/>
      <c r="I4" s="289"/>
      <c r="J4" s="289"/>
      <c r="K4" s="289"/>
      <c r="L4" s="289"/>
      <c r="M4" s="289"/>
      <c r="N4" s="289"/>
      <c r="O4" s="289"/>
    </row>
    <row r="5" spans="2:15" ht="72.599999999999994" thickBot="1">
      <c r="B5" s="290" t="s">
        <v>205</v>
      </c>
      <c r="C5" s="291" t="s">
        <v>206</v>
      </c>
      <c r="D5" s="292"/>
      <c r="E5" s="292"/>
      <c r="F5" s="292"/>
      <c r="G5" s="292"/>
      <c r="H5" s="292"/>
      <c r="I5" s="292"/>
      <c r="J5" s="292"/>
      <c r="K5" s="292"/>
      <c r="L5" s="292"/>
      <c r="M5" s="292"/>
      <c r="N5" s="292"/>
      <c r="O5" s="292"/>
    </row>
    <row r="6" spans="2:15" ht="43.2">
      <c r="B6" s="293" t="s">
        <v>207</v>
      </c>
      <c r="C6" s="294" t="s">
        <v>208</v>
      </c>
      <c r="D6" s="295" t="s">
        <v>209</v>
      </c>
      <c r="E6" s="296" t="s">
        <v>210</v>
      </c>
      <c r="F6" s="297" t="s">
        <v>211</v>
      </c>
      <c r="G6" s="297" t="s">
        <v>212</v>
      </c>
      <c r="H6" s="298" t="s">
        <v>213</v>
      </c>
      <c r="I6" s="297" t="s">
        <v>214</v>
      </c>
      <c r="J6" s="299" t="s">
        <v>215</v>
      </c>
      <c r="K6" s="297" t="s">
        <v>216</v>
      </c>
      <c r="L6" s="300" t="s">
        <v>217</v>
      </c>
      <c r="M6" s="295" t="s">
        <v>218</v>
      </c>
      <c r="N6" s="296" t="s">
        <v>219</v>
      </c>
      <c r="O6" s="301" t="s">
        <v>220</v>
      </c>
    </row>
    <row r="7" spans="2:15">
      <c r="B7" s="465" t="s">
        <v>201</v>
      </c>
      <c r="C7" s="302" t="s">
        <v>221</v>
      </c>
      <c r="D7" s="303"/>
      <c r="E7" s="304"/>
      <c r="F7" s="303"/>
      <c r="G7" s="303"/>
      <c r="H7" s="303"/>
      <c r="I7" s="303"/>
      <c r="J7" s="303"/>
      <c r="K7" s="303"/>
      <c r="L7" s="305"/>
      <c r="M7" s="303"/>
      <c r="N7" s="304"/>
      <c r="O7" s="306"/>
    </row>
    <row r="8" spans="2:15">
      <c r="B8" s="465"/>
      <c r="C8" s="302" t="s">
        <v>222</v>
      </c>
      <c r="D8" s="303"/>
      <c r="E8" s="304"/>
      <c r="F8" s="303"/>
      <c r="G8" s="303"/>
      <c r="H8" s="303"/>
      <c r="I8" s="303"/>
      <c r="J8" s="303"/>
      <c r="K8" s="303"/>
      <c r="L8" s="305"/>
      <c r="M8" s="303"/>
      <c r="N8" s="304"/>
      <c r="O8" s="306"/>
    </row>
    <row r="9" spans="2:15">
      <c r="B9" s="465"/>
      <c r="C9" s="302" t="s">
        <v>223</v>
      </c>
      <c r="D9" s="303"/>
      <c r="E9" s="304"/>
      <c r="F9" s="303"/>
      <c r="G9" s="303"/>
      <c r="H9" s="303"/>
      <c r="I9" s="303"/>
      <c r="J9" s="303"/>
      <c r="K9" s="303"/>
      <c r="L9" s="305"/>
      <c r="M9" s="303"/>
      <c r="N9" s="304"/>
      <c r="O9" s="306"/>
    </row>
    <row r="10" spans="2:15">
      <c r="B10" s="466">
        <v>21</v>
      </c>
      <c r="C10" s="302" t="s">
        <v>221</v>
      </c>
      <c r="D10" s="303"/>
      <c r="E10" s="304"/>
      <c r="F10" s="303"/>
      <c r="G10" s="303"/>
      <c r="H10" s="303"/>
      <c r="I10" s="303"/>
      <c r="J10" s="303"/>
      <c r="K10" s="303"/>
      <c r="L10" s="305"/>
      <c r="M10" s="303"/>
      <c r="N10" s="304"/>
      <c r="O10" s="306"/>
    </row>
    <row r="11" spans="2:15">
      <c r="B11" s="465"/>
      <c r="C11" s="302" t="s">
        <v>222</v>
      </c>
      <c r="D11" s="303"/>
      <c r="E11" s="304"/>
      <c r="F11" s="303"/>
      <c r="G11" s="303"/>
      <c r="H11" s="303"/>
      <c r="I11" s="303"/>
      <c r="J11" s="303"/>
      <c r="K11" s="303"/>
      <c r="L11" s="305"/>
      <c r="M11" s="303"/>
      <c r="N11" s="304"/>
      <c r="O11" s="306"/>
    </row>
    <row r="12" spans="2:15">
      <c r="B12" s="465"/>
      <c r="C12" s="302" t="s">
        <v>223</v>
      </c>
      <c r="D12" s="303"/>
      <c r="E12" s="304"/>
      <c r="F12" s="303"/>
      <c r="G12" s="303"/>
      <c r="H12" s="303"/>
      <c r="I12" s="303"/>
      <c r="J12" s="303"/>
      <c r="K12" s="303"/>
      <c r="L12" s="305"/>
      <c r="M12" s="303"/>
      <c r="N12" s="304"/>
      <c r="O12" s="306"/>
    </row>
    <row r="13" spans="2:15">
      <c r="B13" s="466">
        <v>22</v>
      </c>
      <c r="C13" s="302" t="s">
        <v>221</v>
      </c>
      <c r="D13" s="303"/>
      <c r="E13" s="303"/>
      <c r="F13" s="303"/>
      <c r="G13" s="304"/>
      <c r="H13" s="304"/>
      <c r="I13" s="304"/>
      <c r="J13" s="304"/>
      <c r="K13" s="303"/>
      <c r="L13" s="304"/>
      <c r="M13" s="303"/>
      <c r="N13" s="304"/>
      <c r="O13" s="306"/>
    </row>
    <row r="14" spans="2:15">
      <c r="B14" s="465"/>
      <c r="C14" s="302" t="s">
        <v>222</v>
      </c>
      <c r="D14" s="303"/>
      <c r="E14" s="303"/>
      <c r="F14" s="303"/>
      <c r="G14" s="304"/>
      <c r="H14" s="304"/>
      <c r="I14" s="304"/>
      <c r="J14" s="304"/>
      <c r="K14" s="303"/>
      <c r="L14" s="304"/>
      <c r="M14" s="303"/>
      <c r="N14" s="304"/>
      <c r="O14" s="306"/>
    </row>
    <row r="15" spans="2:15">
      <c r="B15" s="465"/>
      <c r="C15" s="302" t="s">
        <v>223</v>
      </c>
      <c r="D15" s="303"/>
      <c r="E15" s="303"/>
      <c r="F15" s="303"/>
      <c r="G15" s="304"/>
      <c r="H15" s="304"/>
      <c r="I15" s="304"/>
      <c r="J15" s="304"/>
      <c r="K15" s="303"/>
      <c r="L15" s="304"/>
      <c r="M15" s="303"/>
      <c r="N15" s="304"/>
      <c r="O15" s="306"/>
    </row>
    <row r="16" spans="2:15">
      <c r="B16" s="466">
        <v>23</v>
      </c>
      <c r="C16" s="302" t="s">
        <v>221</v>
      </c>
      <c r="D16" s="303"/>
      <c r="E16" s="303"/>
      <c r="F16" s="303"/>
      <c r="G16" s="304"/>
      <c r="H16" s="304"/>
      <c r="I16" s="304"/>
      <c r="J16" s="304"/>
      <c r="K16" s="303"/>
      <c r="L16" s="304"/>
      <c r="M16" s="303"/>
      <c r="N16" s="304"/>
      <c r="O16" s="306"/>
    </row>
    <row r="17" spans="2:15">
      <c r="B17" s="465">
        <v>24</v>
      </c>
      <c r="C17" s="302" t="s">
        <v>222</v>
      </c>
      <c r="D17" s="303"/>
      <c r="E17" s="303"/>
      <c r="F17" s="303"/>
      <c r="G17" s="304"/>
      <c r="H17" s="304"/>
      <c r="I17" s="304"/>
      <c r="J17" s="304"/>
      <c r="K17" s="303"/>
      <c r="L17" s="304"/>
      <c r="M17" s="303"/>
      <c r="N17" s="304"/>
      <c r="O17" s="306"/>
    </row>
    <row r="18" spans="2:15">
      <c r="B18" s="465"/>
      <c r="C18" s="302" t="s">
        <v>223</v>
      </c>
      <c r="D18" s="303"/>
      <c r="E18" s="303"/>
      <c r="F18" s="303"/>
      <c r="G18" s="304"/>
      <c r="H18" s="304"/>
      <c r="I18" s="304"/>
      <c r="J18" s="304"/>
      <c r="K18" s="303"/>
      <c r="L18" s="304"/>
      <c r="M18" s="303"/>
      <c r="N18" s="304"/>
      <c r="O18" s="306"/>
    </row>
    <row r="19" spans="2:15">
      <c r="B19" s="466">
        <v>24</v>
      </c>
      <c r="C19" s="302" t="s">
        <v>221</v>
      </c>
      <c r="D19" s="303"/>
      <c r="E19" s="303"/>
      <c r="F19" s="303"/>
      <c r="G19" s="304"/>
      <c r="H19" s="304"/>
      <c r="I19" s="304"/>
      <c r="J19" s="304"/>
      <c r="K19" s="303"/>
      <c r="L19" s="304"/>
      <c r="M19" s="303"/>
      <c r="N19" s="304"/>
      <c r="O19" s="306"/>
    </row>
    <row r="20" spans="2:15">
      <c r="B20" s="465"/>
      <c r="C20" s="302" t="s">
        <v>222</v>
      </c>
      <c r="D20" s="303"/>
      <c r="E20" s="303"/>
      <c r="F20" s="303"/>
      <c r="G20" s="304"/>
      <c r="H20" s="304"/>
      <c r="I20" s="304"/>
      <c r="J20" s="304"/>
      <c r="K20" s="303"/>
      <c r="L20" s="304"/>
      <c r="M20" s="303"/>
      <c r="N20" s="304"/>
      <c r="O20" s="306"/>
    </row>
    <row r="21" spans="2:15">
      <c r="B21" s="465"/>
      <c r="C21" s="302" t="s">
        <v>223</v>
      </c>
      <c r="D21" s="303"/>
      <c r="E21" s="303"/>
      <c r="F21" s="303"/>
      <c r="G21" s="304"/>
      <c r="H21" s="304"/>
      <c r="I21" s="304"/>
      <c r="J21" s="304"/>
      <c r="K21" s="303"/>
      <c r="L21" s="304"/>
      <c r="M21" s="303"/>
      <c r="N21" s="304"/>
      <c r="O21" s="306"/>
    </row>
    <row r="22" spans="2:15">
      <c r="B22" s="466">
        <v>25</v>
      </c>
      <c r="C22" s="302" t="s">
        <v>221</v>
      </c>
      <c r="D22" s="303"/>
      <c r="E22" s="303"/>
      <c r="F22" s="303"/>
      <c r="G22" s="304"/>
      <c r="H22" s="304"/>
      <c r="I22" s="304"/>
      <c r="J22" s="304"/>
      <c r="K22" s="303"/>
      <c r="L22" s="304"/>
      <c r="M22" s="303"/>
      <c r="N22" s="304"/>
      <c r="O22" s="306"/>
    </row>
    <row r="23" spans="2:15">
      <c r="B23" s="465"/>
      <c r="C23" s="302" t="s">
        <v>222</v>
      </c>
      <c r="D23" s="303"/>
      <c r="E23" s="303"/>
      <c r="F23" s="303"/>
      <c r="G23" s="304"/>
      <c r="H23" s="304"/>
      <c r="I23" s="304"/>
      <c r="J23" s="304"/>
      <c r="K23" s="303"/>
      <c r="L23" s="304"/>
      <c r="M23" s="303"/>
      <c r="N23" s="304"/>
      <c r="O23" s="306"/>
    </row>
    <row r="24" spans="2:15">
      <c r="B24" s="465"/>
      <c r="C24" s="302" t="s">
        <v>223</v>
      </c>
      <c r="D24" s="303"/>
      <c r="E24" s="303"/>
      <c r="F24" s="303"/>
      <c r="G24" s="304"/>
      <c r="H24" s="304"/>
      <c r="I24" s="304"/>
      <c r="J24" s="304"/>
      <c r="K24" s="303"/>
      <c r="L24" s="304"/>
      <c r="M24" s="303"/>
      <c r="N24" s="304"/>
      <c r="O24" s="306"/>
    </row>
    <row r="25" spans="2:15">
      <c r="B25" s="466">
        <v>26</v>
      </c>
      <c r="C25" s="302" t="s">
        <v>221</v>
      </c>
      <c r="D25" s="303"/>
      <c r="E25" s="303"/>
      <c r="F25" s="303"/>
      <c r="G25" s="304"/>
      <c r="H25" s="304"/>
      <c r="I25" s="304"/>
      <c r="J25" s="304"/>
      <c r="K25" s="303"/>
      <c r="L25" s="304"/>
      <c r="M25" s="303"/>
      <c r="N25" s="304"/>
      <c r="O25" s="306"/>
    </row>
    <row r="26" spans="2:15">
      <c r="B26" s="465">
        <v>28</v>
      </c>
      <c r="C26" s="302" t="s">
        <v>222</v>
      </c>
      <c r="D26" s="303"/>
      <c r="E26" s="303"/>
      <c r="F26" s="303"/>
      <c r="G26" s="304"/>
      <c r="H26" s="304"/>
      <c r="I26" s="304"/>
      <c r="J26" s="304"/>
      <c r="K26" s="303"/>
      <c r="L26" s="304"/>
      <c r="M26" s="303"/>
      <c r="N26" s="304"/>
      <c r="O26" s="306"/>
    </row>
    <row r="27" spans="2:15">
      <c r="B27" s="465"/>
      <c r="C27" s="302" t="s">
        <v>223</v>
      </c>
      <c r="D27" s="303"/>
      <c r="E27" s="303"/>
      <c r="F27" s="303"/>
      <c r="G27" s="304"/>
      <c r="H27" s="304"/>
      <c r="I27" s="304"/>
      <c r="J27" s="304"/>
      <c r="K27" s="303"/>
      <c r="L27" s="304"/>
      <c r="M27" s="303"/>
      <c r="N27" s="304"/>
      <c r="O27" s="306"/>
    </row>
    <row r="28" spans="2:15">
      <c r="B28" s="466">
        <v>27</v>
      </c>
      <c r="C28" s="302" t="s">
        <v>221</v>
      </c>
      <c r="D28" s="303"/>
      <c r="E28" s="303"/>
      <c r="F28" s="303"/>
      <c r="G28" s="304"/>
      <c r="H28" s="304"/>
      <c r="I28" s="304"/>
      <c r="J28" s="304"/>
      <c r="K28" s="303"/>
      <c r="L28" s="304"/>
      <c r="M28" s="303"/>
      <c r="N28" s="304"/>
      <c r="O28" s="306"/>
    </row>
    <row r="29" spans="2:15">
      <c r="B29" s="465"/>
      <c r="C29" s="302" t="s">
        <v>222</v>
      </c>
      <c r="D29" s="303"/>
      <c r="E29" s="303"/>
      <c r="F29" s="303"/>
      <c r="G29" s="304"/>
      <c r="H29" s="304"/>
      <c r="I29" s="304"/>
      <c r="J29" s="304"/>
      <c r="K29" s="303"/>
      <c r="L29" s="304"/>
      <c r="M29" s="303"/>
      <c r="N29" s="304"/>
      <c r="O29" s="306"/>
    </row>
    <row r="30" spans="2:15">
      <c r="B30" s="465"/>
      <c r="C30" s="302" t="s">
        <v>223</v>
      </c>
      <c r="D30" s="303"/>
      <c r="E30" s="303"/>
      <c r="F30" s="303"/>
      <c r="G30" s="304"/>
      <c r="H30" s="304"/>
      <c r="I30" s="304"/>
      <c r="J30" s="304"/>
      <c r="K30" s="303"/>
      <c r="L30" s="304"/>
      <c r="M30" s="303"/>
      <c r="N30" s="304"/>
      <c r="O30" s="306"/>
    </row>
    <row r="31" spans="2:15">
      <c r="B31" s="466">
        <v>28</v>
      </c>
      <c r="C31" s="302" t="s">
        <v>221</v>
      </c>
      <c r="D31" s="303"/>
      <c r="E31" s="303"/>
      <c r="F31" s="303"/>
      <c r="G31" s="304"/>
      <c r="H31" s="304"/>
      <c r="I31" s="304"/>
      <c r="J31" s="304"/>
      <c r="K31" s="303"/>
      <c r="L31" s="304"/>
      <c r="M31" s="303"/>
      <c r="N31" s="304"/>
      <c r="O31" s="306"/>
    </row>
    <row r="32" spans="2:15">
      <c r="B32" s="465"/>
      <c r="C32" s="302" t="s">
        <v>222</v>
      </c>
      <c r="D32" s="303"/>
      <c r="E32" s="303"/>
      <c r="F32" s="303"/>
      <c r="G32" s="304"/>
      <c r="H32" s="304"/>
      <c r="I32" s="304"/>
      <c r="J32" s="304"/>
      <c r="K32" s="303"/>
      <c r="L32" s="304"/>
      <c r="M32" s="303"/>
      <c r="N32" s="304"/>
      <c r="O32" s="306"/>
    </row>
    <row r="33" spans="2:15">
      <c r="B33" s="465"/>
      <c r="C33" s="302" t="s">
        <v>223</v>
      </c>
      <c r="D33" s="303"/>
      <c r="E33" s="303"/>
      <c r="F33" s="303"/>
      <c r="G33" s="304"/>
      <c r="H33" s="304"/>
      <c r="I33" s="304"/>
      <c r="J33" s="304"/>
      <c r="K33" s="303"/>
      <c r="L33" s="304"/>
      <c r="M33" s="303"/>
      <c r="N33" s="304"/>
      <c r="O33" s="306"/>
    </row>
    <row r="34" spans="2:15">
      <c r="B34" s="466">
        <v>29</v>
      </c>
      <c r="C34" s="302" t="s">
        <v>221</v>
      </c>
      <c r="D34" s="303"/>
      <c r="E34" s="303"/>
      <c r="F34" s="303"/>
      <c r="G34" s="304"/>
      <c r="H34" s="304"/>
      <c r="I34" s="304"/>
      <c r="J34" s="304"/>
      <c r="K34" s="303"/>
      <c r="L34" s="304"/>
      <c r="M34" s="303"/>
      <c r="N34" s="304"/>
      <c r="O34" s="306"/>
    </row>
    <row r="35" spans="2:15">
      <c r="B35" s="465">
        <v>32</v>
      </c>
      <c r="C35" s="302" t="s">
        <v>222</v>
      </c>
      <c r="D35" s="303"/>
      <c r="E35" s="303"/>
      <c r="F35" s="303"/>
      <c r="G35" s="304"/>
      <c r="H35" s="304"/>
      <c r="I35" s="304"/>
      <c r="J35" s="304"/>
      <c r="K35" s="303"/>
      <c r="L35" s="304"/>
      <c r="M35" s="303"/>
      <c r="N35" s="304"/>
      <c r="O35" s="306"/>
    </row>
    <row r="36" spans="2:15">
      <c r="B36" s="465"/>
      <c r="C36" s="302" t="s">
        <v>223</v>
      </c>
      <c r="D36" s="303"/>
      <c r="E36" s="303"/>
      <c r="F36" s="303"/>
      <c r="G36" s="304"/>
      <c r="H36" s="304"/>
      <c r="I36" s="304"/>
      <c r="J36" s="304"/>
      <c r="K36" s="303"/>
      <c r="L36" s="304"/>
      <c r="M36" s="303"/>
      <c r="N36" s="304"/>
      <c r="O36" s="306"/>
    </row>
    <row r="37" spans="2:15">
      <c r="B37" s="466">
        <v>30</v>
      </c>
      <c r="C37" s="302" t="s">
        <v>221</v>
      </c>
      <c r="D37" s="303"/>
      <c r="E37" s="303"/>
      <c r="F37" s="303"/>
      <c r="G37" s="304"/>
      <c r="H37" s="304"/>
      <c r="I37" s="304"/>
      <c r="J37" s="304"/>
      <c r="K37" s="303"/>
      <c r="L37" s="304"/>
      <c r="M37" s="303"/>
      <c r="N37" s="304"/>
      <c r="O37" s="306"/>
    </row>
    <row r="38" spans="2:15">
      <c r="B38" s="465"/>
      <c r="C38" s="302" t="s">
        <v>222</v>
      </c>
      <c r="D38" s="303"/>
      <c r="E38" s="303"/>
      <c r="F38" s="303"/>
      <c r="G38" s="304"/>
      <c r="H38" s="304"/>
      <c r="I38" s="304"/>
      <c r="J38" s="304"/>
      <c r="K38" s="303"/>
      <c r="L38" s="304"/>
      <c r="M38" s="303"/>
      <c r="N38" s="304"/>
      <c r="O38" s="306"/>
    </row>
    <row r="39" spans="2:15">
      <c r="B39" s="465"/>
      <c r="C39" s="302" t="s">
        <v>223</v>
      </c>
      <c r="D39" s="303"/>
      <c r="E39" s="303"/>
      <c r="F39" s="303"/>
      <c r="G39" s="304"/>
      <c r="H39" s="304"/>
      <c r="I39" s="304"/>
      <c r="J39" s="304"/>
      <c r="K39" s="303"/>
      <c r="L39" s="304"/>
      <c r="M39" s="303"/>
      <c r="N39" s="304"/>
      <c r="O39" s="306"/>
    </row>
    <row r="40" spans="2:15">
      <c r="B40" s="466">
        <v>31</v>
      </c>
      <c r="C40" s="302" t="s">
        <v>221</v>
      </c>
      <c r="D40" s="303"/>
      <c r="E40" s="303"/>
      <c r="F40" s="303"/>
      <c r="G40" s="304"/>
      <c r="H40" s="304"/>
      <c r="I40" s="304"/>
      <c r="J40" s="304"/>
      <c r="K40" s="303"/>
      <c r="L40" s="304"/>
      <c r="M40" s="303"/>
      <c r="N40" s="304"/>
      <c r="O40" s="306"/>
    </row>
    <row r="41" spans="2:15">
      <c r="B41" s="465"/>
      <c r="C41" s="302" t="s">
        <v>222</v>
      </c>
      <c r="D41" s="303"/>
      <c r="E41" s="303"/>
      <c r="F41" s="303"/>
      <c r="G41" s="304"/>
      <c r="H41" s="304"/>
      <c r="I41" s="304"/>
      <c r="J41" s="304"/>
      <c r="K41" s="303"/>
      <c r="L41" s="304"/>
      <c r="M41" s="303"/>
      <c r="N41" s="304"/>
      <c r="O41" s="306"/>
    </row>
    <row r="42" spans="2:15">
      <c r="B42" s="465"/>
      <c r="C42" s="302" t="s">
        <v>223</v>
      </c>
      <c r="D42" s="303"/>
      <c r="E42" s="303"/>
      <c r="F42" s="303"/>
      <c r="G42" s="304"/>
      <c r="H42" s="304"/>
      <c r="I42" s="304"/>
      <c r="J42" s="304"/>
      <c r="K42" s="303"/>
      <c r="L42" s="304"/>
      <c r="M42" s="303"/>
      <c r="N42" s="304"/>
      <c r="O42" s="306"/>
    </row>
    <row r="43" spans="2:15">
      <c r="B43" s="466">
        <v>32</v>
      </c>
      <c r="C43" s="302" t="s">
        <v>221</v>
      </c>
      <c r="D43" s="303"/>
      <c r="E43" s="303"/>
      <c r="F43" s="303"/>
      <c r="G43" s="304"/>
      <c r="H43" s="304"/>
      <c r="I43" s="304"/>
      <c r="J43" s="304"/>
      <c r="K43" s="303"/>
      <c r="L43" s="304"/>
      <c r="M43" s="303"/>
      <c r="N43" s="304"/>
      <c r="O43" s="306"/>
    </row>
    <row r="44" spans="2:15">
      <c r="B44" s="465">
        <v>36</v>
      </c>
      <c r="C44" s="302" t="s">
        <v>222</v>
      </c>
      <c r="D44" s="303"/>
      <c r="E44" s="303"/>
      <c r="F44" s="303"/>
      <c r="G44" s="304"/>
      <c r="H44" s="304"/>
      <c r="I44" s="304"/>
      <c r="J44" s="304"/>
      <c r="K44" s="303"/>
      <c r="L44" s="304"/>
      <c r="M44" s="303"/>
      <c r="N44" s="304"/>
      <c r="O44" s="306"/>
    </row>
    <row r="45" spans="2:15">
      <c r="B45" s="465"/>
      <c r="C45" s="302" t="s">
        <v>223</v>
      </c>
      <c r="D45" s="303"/>
      <c r="E45" s="303"/>
      <c r="F45" s="303"/>
      <c r="G45" s="304"/>
      <c r="H45" s="304"/>
      <c r="I45" s="304"/>
      <c r="J45" s="304"/>
      <c r="K45" s="303"/>
      <c r="L45" s="304"/>
      <c r="M45" s="303"/>
      <c r="N45" s="304"/>
      <c r="O45" s="306"/>
    </row>
    <row r="46" spans="2:15">
      <c r="B46" s="466">
        <v>33</v>
      </c>
      <c r="C46" s="302" t="s">
        <v>221</v>
      </c>
      <c r="D46" s="303"/>
      <c r="E46" s="303"/>
      <c r="F46" s="303"/>
      <c r="G46" s="304"/>
      <c r="H46" s="304"/>
      <c r="I46" s="304"/>
      <c r="J46" s="304"/>
      <c r="K46" s="303"/>
      <c r="L46" s="304"/>
      <c r="M46" s="303"/>
      <c r="N46" s="304"/>
      <c r="O46" s="306"/>
    </row>
    <row r="47" spans="2:15">
      <c r="B47" s="465"/>
      <c r="C47" s="302" t="s">
        <v>222</v>
      </c>
      <c r="D47" s="303"/>
      <c r="E47" s="303"/>
      <c r="F47" s="303"/>
      <c r="G47" s="304"/>
      <c r="H47" s="304"/>
      <c r="I47" s="304"/>
      <c r="J47" s="304"/>
      <c r="K47" s="303"/>
      <c r="L47" s="304"/>
      <c r="M47" s="303"/>
      <c r="N47" s="304"/>
      <c r="O47" s="306"/>
    </row>
    <row r="48" spans="2:15">
      <c r="B48" s="465"/>
      <c r="C48" s="302" t="s">
        <v>223</v>
      </c>
      <c r="D48" s="303"/>
      <c r="E48" s="303"/>
      <c r="F48" s="303"/>
      <c r="G48" s="304"/>
      <c r="H48" s="304"/>
      <c r="I48" s="304"/>
      <c r="J48" s="304"/>
      <c r="K48" s="303"/>
      <c r="L48" s="304"/>
      <c r="M48" s="303"/>
      <c r="N48" s="304"/>
      <c r="O48" s="306"/>
    </row>
    <row r="49" spans="2:15">
      <c r="B49" s="466">
        <v>34</v>
      </c>
      <c r="C49" s="302" t="s">
        <v>221</v>
      </c>
      <c r="D49" s="303"/>
      <c r="E49" s="303"/>
      <c r="F49" s="303"/>
      <c r="G49" s="304"/>
      <c r="H49" s="304"/>
      <c r="I49" s="304"/>
      <c r="J49" s="304"/>
      <c r="K49" s="303"/>
      <c r="L49" s="304"/>
      <c r="M49" s="303"/>
      <c r="N49" s="304"/>
      <c r="O49" s="306"/>
    </row>
    <row r="50" spans="2:15">
      <c r="B50" s="465"/>
      <c r="C50" s="302" t="s">
        <v>222</v>
      </c>
      <c r="D50" s="303"/>
      <c r="E50" s="303"/>
      <c r="F50" s="303"/>
      <c r="G50" s="304"/>
      <c r="H50" s="304"/>
      <c r="I50" s="304"/>
      <c r="J50" s="304"/>
      <c r="K50" s="303"/>
      <c r="L50" s="304"/>
      <c r="M50" s="303"/>
      <c r="N50" s="304"/>
      <c r="O50" s="306"/>
    </row>
    <row r="51" spans="2:15">
      <c r="B51" s="465"/>
      <c r="C51" s="302" t="s">
        <v>223</v>
      </c>
      <c r="D51" s="303"/>
      <c r="E51" s="303"/>
      <c r="F51" s="303"/>
      <c r="G51" s="304"/>
      <c r="H51" s="304"/>
      <c r="I51" s="304"/>
      <c r="J51" s="304"/>
      <c r="K51" s="303"/>
      <c r="L51" s="304"/>
      <c r="M51" s="303"/>
      <c r="N51" s="304"/>
      <c r="O51" s="306"/>
    </row>
    <row r="52" spans="2:15">
      <c r="B52" s="466">
        <v>35</v>
      </c>
      <c r="C52" s="302" t="s">
        <v>221</v>
      </c>
      <c r="D52" s="303"/>
      <c r="E52" s="303"/>
      <c r="F52" s="303"/>
      <c r="G52" s="304"/>
      <c r="H52" s="304"/>
      <c r="I52" s="304"/>
      <c r="J52" s="304"/>
      <c r="K52" s="303"/>
      <c r="L52" s="304"/>
      <c r="M52" s="303"/>
      <c r="N52" s="304"/>
      <c r="O52" s="306"/>
    </row>
    <row r="53" spans="2:15">
      <c r="B53" s="465">
        <v>40</v>
      </c>
      <c r="C53" s="302" t="s">
        <v>222</v>
      </c>
      <c r="D53" s="303"/>
      <c r="E53" s="303"/>
      <c r="F53" s="303"/>
      <c r="G53" s="304"/>
      <c r="H53" s="304"/>
      <c r="I53" s="304"/>
      <c r="J53" s="304"/>
      <c r="K53" s="303"/>
      <c r="L53" s="304"/>
      <c r="M53" s="303"/>
      <c r="N53" s="304"/>
      <c r="O53" s="306"/>
    </row>
    <row r="54" spans="2:15">
      <c r="B54" s="465"/>
      <c r="C54" s="302" t="s">
        <v>223</v>
      </c>
      <c r="D54" s="303"/>
      <c r="E54" s="303"/>
      <c r="F54" s="303"/>
      <c r="G54" s="304"/>
      <c r="H54" s="304"/>
      <c r="I54" s="304"/>
      <c r="J54" s="304"/>
      <c r="K54" s="303"/>
      <c r="L54" s="304"/>
      <c r="M54" s="303"/>
      <c r="N54" s="304"/>
      <c r="O54" s="306"/>
    </row>
    <row r="55" spans="2:15">
      <c r="B55" s="466">
        <v>36</v>
      </c>
      <c r="C55" s="302" t="s">
        <v>221</v>
      </c>
      <c r="D55" s="303"/>
      <c r="E55" s="303"/>
      <c r="F55" s="303"/>
      <c r="G55" s="304"/>
      <c r="H55" s="304"/>
      <c r="I55" s="304"/>
      <c r="J55" s="304"/>
      <c r="K55" s="303"/>
      <c r="L55" s="304"/>
      <c r="M55" s="303"/>
      <c r="N55" s="304"/>
      <c r="O55" s="306"/>
    </row>
    <row r="56" spans="2:15">
      <c r="B56" s="465"/>
      <c r="C56" s="302" t="s">
        <v>222</v>
      </c>
      <c r="D56" s="303"/>
      <c r="E56" s="303"/>
      <c r="F56" s="303"/>
      <c r="G56" s="304"/>
      <c r="H56" s="304"/>
      <c r="I56" s="304"/>
      <c r="J56" s="304"/>
      <c r="K56" s="303"/>
      <c r="L56" s="304"/>
      <c r="M56" s="303"/>
      <c r="N56" s="304"/>
      <c r="O56" s="306"/>
    </row>
    <row r="57" spans="2:15">
      <c r="B57" s="465"/>
      <c r="C57" s="302" t="s">
        <v>223</v>
      </c>
      <c r="D57" s="303"/>
      <c r="E57" s="303"/>
      <c r="F57" s="303"/>
      <c r="G57" s="304"/>
      <c r="H57" s="304"/>
      <c r="I57" s="304"/>
      <c r="J57" s="304"/>
      <c r="K57" s="303"/>
      <c r="L57" s="304"/>
      <c r="M57" s="303"/>
      <c r="N57" s="304"/>
      <c r="O57" s="306"/>
    </row>
    <row r="58" spans="2:15">
      <c r="B58" s="466">
        <v>37</v>
      </c>
      <c r="C58" s="302" t="s">
        <v>221</v>
      </c>
      <c r="D58" s="303"/>
      <c r="E58" s="303"/>
      <c r="F58" s="303"/>
      <c r="G58" s="304"/>
      <c r="H58" s="304"/>
      <c r="I58" s="304"/>
      <c r="J58" s="304"/>
      <c r="K58" s="303"/>
      <c r="L58" s="304"/>
      <c r="M58" s="303"/>
      <c r="N58" s="304"/>
      <c r="O58" s="306"/>
    </row>
    <row r="59" spans="2:15">
      <c r="B59" s="465"/>
      <c r="C59" s="302" t="s">
        <v>222</v>
      </c>
      <c r="D59" s="303"/>
      <c r="E59" s="303"/>
      <c r="F59" s="303"/>
      <c r="G59" s="304"/>
      <c r="H59" s="304"/>
      <c r="I59" s="304"/>
      <c r="J59" s="304"/>
      <c r="K59" s="303"/>
      <c r="L59" s="304"/>
      <c r="M59" s="303"/>
      <c r="N59" s="304"/>
      <c r="O59" s="306"/>
    </row>
    <row r="60" spans="2:15">
      <c r="B60" s="465">
        <v>43</v>
      </c>
      <c r="C60" s="302" t="s">
        <v>223</v>
      </c>
      <c r="D60" s="303"/>
      <c r="E60" s="303"/>
      <c r="F60" s="303"/>
      <c r="G60" s="304"/>
      <c r="H60" s="304"/>
      <c r="I60" s="304"/>
      <c r="J60" s="304"/>
      <c r="K60" s="303"/>
      <c r="L60" s="304"/>
      <c r="M60" s="303"/>
      <c r="N60" s="304"/>
      <c r="O60" s="306"/>
    </row>
    <row r="61" spans="2:15">
      <c r="B61" s="466">
        <v>38</v>
      </c>
      <c r="C61" s="302" t="s">
        <v>221</v>
      </c>
      <c r="D61" s="303"/>
      <c r="E61" s="303"/>
      <c r="F61" s="303"/>
      <c r="G61" s="304"/>
      <c r="H61" s="304"/>
      <c r="I61" s="304"/>
      <c r="J61" s="304"/>
      <c r="K61" s="303"/>
      <c r="L61" s="304"/>
      <c r="M61" s="303"/>
      <c r="N61" s="304"/>
      <c r="O61" s="306"/>
    </row>
    <row r="62" spans="2:15">
      <c r="B62" s="465">
        <v>44</v>
      </c>
      <c r="C62" s="302" t="s">
        <v>222</v>
      </c>
      <c r="D62" s="303"/>
      <c r="E62" s="303"/>
      <c r="F62" s="303"/>
      <c r="G62" s="304"/>
      <c r="H62" s="304"/>
      <c r="I62" s="304"/>
      <c r="J62" s="304"/>
      <c r="K62" s="303"/>
      <c r="L62" s="304"/>
      <c r="M62" s="303"/>
      <c r="N62" s="304"/>
      <c r="O62" s="306"/>
    </row>
    <row r="63" spans="2:15">
      <c r="B63" s="465"/>
      <c r="C63" s="302" t="s">
        <v>223</v>
      </c>
      <c r="D63" s="303"/>
      <c r="E63" s="303"/>
      <c r="F63" s="303"/>
      <c r="G63" s="304"/>
      <c r="H63" s="304"/>
      <c r="I63" s="304"/>
      <c r="J63" s="304"/>
      <c r="K63" s="303"/>
      <c r="L63" s="304"/>
      <c r="M63" s="303"/>
      <c r="N63" s="304"/>
      <c r="O63" s="306"/>
    </row>
    <row r="64" spans="2:15">
      <c r="B64" s="466">
        <v>39</v>
      </c>
      <c r="C64" s="302" t="s">
        <v>221</v>
      </c>
      <c r="D64" s="303"/>
      <c r="E64" s="303"/>
      <c r="F64" s="303"/>
      <c r="G64" s="304"/>
      <c r="H64" s="304"/>
      <c r="I64" s="304"/>
      <c r="J64" s="304"/>
      <c r="K64" s="303"/>
      <c r="L64" s="304"/>
      <c r="M64" s="303"/>
      <c r="N64" s="304"/>
      <c r="O64" s="306"/>
    </row>
    <row r="65" spans="2:15">
      <c r="B65" s="465"/>
      <c r="C65" s="302" t="s">
        <v>222</v>
      </c>
      <c r="D65" s="303"/>
      <c r="E65" s="303"/>
      <c r="F65" s="303"/>
      <c r="G65" s="304"/>
      <c r="H65" s="304"/>
      <c r="I65" s="304"/>
      <c r="J65" s="304"/>
      <c r="K65" s="303"/>
      <c r="L65" s="304"/>
      <c r="M65" s="303"/>
      <c r="N65" s="304"/>
      <c r="O65" s="306"/>
    </row>
    <row r="66" spans="2:15">
      <c r="B66" s="465"/>
      <c r="C66" s="302" t="s">
        <v>223</v>
      </c>
      <c r="D66" s="303"/>
      <c r="E66" s="303"/>
      <c r="F66" s="303"/>
      <c r="G66" s="304"/>
      <c r="H66" s="304"/>
      <c r="I66" s="304"/>
      <c r="J66" s="304"/>
      <c r="K66" s="303"/>
      <c r="L66" s="304"/>
      <c r="M66" s="303"/>
      <c r="N66" s="304"/>
      <c r="O66" s="306"/>
    </row>
    <row r="67" spans="2:15">
      <c r="B67" s="466">
        <v>40</v>
      </c>
      <c r="C67" s="302" t="s">
        <v>221</v>
      </c>
      <c r="D67" s="303"/>
      <c r="E67" s="303"/>
      <c r="F67" s="303"/>
      <c r="G67" s="304"/>
      <c r="H67" s="304"/>
      <c r="I67" s="304"/>
      <c r="J67" s="304"/>
      <c r="K67" s="303"/>
      <c r="L67" s="304"/>
      <c r="M67" s="303"/>
      <c r="N67" s="304"/>
      <c r="O67" s="306"/>
    </row>
    <row r="68" spans="2:15">
      <c r="B68" s="465"/>
      <c r="C68" s="302" t="s">
        <v>222</v>
      </c>
      <c r="D68" s="303"/>
      <c r="E68" s="303"/>
      <c r="F68" s="303"/>
      <c r="G68" s="304"/>
      <c r="H68" s="304"/>
      <c r="I68" s="304"/>
      <c r="J68" s="304"/>
      <c r="K68" s="303"/>
      <c r="L68" s="304"/>
      <c r="M68" s="303"/>
      <c r="N68" s="304"/>
      <c r="O68" s="306"/>
    </row>
    <row r="69" spans="2:15">
      <c r="B69" s="465">
        <v>47</v>
      </c>
      <c r="C69" s="302" t="s">
        <v>223</v>
      </c>
      <c r="D69" s="303"/>
      <c r="E69" s="303"/>
      <c r="F69" s="303"/>
      <c r="G69" s="304"/>
      <c r="H69" s="304"/>
      <c r="I69" s="304"/>
      <c r="J69" s="304"/>
      <c r="K69" s="303"/>
      <c r="L69" s="304"/>
      <c r="M69" s="303"/>
      <c r="N69" s="304"/>
      <c r="O69" s="306"/>
    </row>
    <row r="70" spans="2:15">
      <c r="B70" s="466">
        <v>41</v>
      </c>
      <c r="C70" s="302" t="s">
        <v>221</v>
      </c>
      <c r="D70" s="303"/>
      <c r="E70" s="303"/>
      <c r="F70" s="303"/>
      <c r="G70" s="304"/>
      <c r="H70" s="304"/>
      <c r="I70" s="304"/>
      <c r="J70" s="304"/>
      <c r="K70" s="303"/>
      <c r="L70" s="304"/>
      <c r="M70" s="303"/>
      <c r="N70" s="304"/>
      <c r="O70" s="306"/>
    </row>
    <row r="71" spans="2:15">
      <c r="B71" s="465">
        <v>48</v>
      </c>
      <c r="C71" s="302" t="s">
        <v>222</v>
      </c>
      <c r="D71" s="303"/>
      <c r="E71" s="303"/>
      <c r="F71" s="303"/>
      <c r="G71" s="304"/>
      <c r="H71" s="304"/>
      <c r="I71" s="304"/>
      <c r="J71" s="304"/>
      <c r="K71" s="303"/>
      <c r="L71" s="304"/>
      <c r="M71" s="303"/>
      <c r="N71" s="304"/>
      <c r="O71" s="306"/>
    </row>
    <row r="72" spans="2:15">
      <c r="B72" s="465"/>
      <c r="C72" s="302" t="s">
        <v>223</v>
      </c>
      <c r="D72" s="303"/>
      <c r="E72" s="303"/>
      <c r="F72" s="303"/>
      <c r="G72" s="304"/>
      <c r="H72" s="304"/>
      <c r="I72" s="304"/>
      <c r="J72" s="304"/>
      <c r="K72" s="303"/>
      <c r="L72" s="304"/>
      <c r="M72" s="303"/>
      <c r="N72" s="304"/>
      <c r="O72" s="306"/>
    </row>
    <row r="73" spans="2:15">
      <c r="B73" s="466">
        <v>42</v>
      </c>
      <c r="C73" s="302" t="s">
        <v>221</v>
      </c>
      <c r="D73" s="303"/>
      <c r="E73" s="303"/>
      <c r="F73" s="303"/>
      <c r="G73" s="304"/>
      <c r="H73" s="304"/>
      <c r="I73" s="304"/>
      <c r="J73" s="304"/>
      <c r="K73" s="303"/>
      <c r="L73" s="304"/>
      <c r="M73" s="303"/>
      <c r="N73" s="304"/>
      <c r="O73" s="306"/>
    </row>
    <row r="74" spans="2:15">
      <c r="B74" s="465"/>
      <c r="C74" s="302" t="s">
        <v>222</v>
      </c>
      <c r="D74" s="303"/>
      <c r="E74" s="303"/>
      <c r="F74" s="303"/>
      <c r="G74" s="304"/>
      <c r="H74" s="304"/>
      <c r="I74" s="304"/>
      <c r="J74" s="304"/>
      <c r="K74" s="303"/>
      <c r="L74" s="304"/>
      <c r="M74" s="303"/>
      <c r="N74" s="304"/>
      <c r="O74" s="306"/>
    </row>
    <row r="75" spans="2:15">
      <c r="B75" s="465"/>
      <c r="C75" s="302" t="s">
        <v>223</v>
      </c>
      <c r="D75" s="303"/>
      <c r="E75" s="303"/>
      <c r="F75" s="303"/>
      <c r="G75" s="304"/>
      <c r="H75" s="304"/>
      <c r="I75" s="304"/>
      <c r="J75" s="304"/>
      <c r="K75" s="303"/>
      <c r="L75" s="304"/>
      <c r="M75" s="303"/>
      <c r="N75" s="304"/>
      <c r="O75" s="306"/>
    </row>
    <row r="76" spans="2:15">
      <c r="B76" s="466">
        <v>43</v>
      </c>
      <c r="C76" s="302" t="s">
        <v>221</v>
      </c>
      <c r="D76" s="303"/>
      <c r="E76" s="303"/>
      <c r="F76" s="303"/>
      <c r="G76" s="304"/>
      <c r="H76" s="304"/>
      <c r="I76" s="304"/>
      <c r="J76" s="304"/>
      <c r="K76" s="303"/>
      <c r="L76" s="304"/>
      <c r="M76" s="303"/>
      <c r="N76" s="304"/>
      <c r="O76" s="306"/>
    </row>
    <row r="77" spans="2:15">
      <c r="B77" s="465"/>
      <c r="C77" s="302" t="s">
        <v>222</v>
      </c>
      <c r="D77" s="303"/>
      <c r="E77" s="303"/>
      <c r="F77" s="303"/>
      <c r="G77" s="304"/>
      <c r="H77" s="304"/>
      <c r="I77" s="304"/>
      <c r="J77" s="304"/>
      <c r="K77" s="303"/>
      <c r="L77" s="304"/>
      <c r="M77" s="303"/>
      <c r="N77" s="304"/>
      <c r="O77" s="306"/>
    </row>
    <row r="78" spans="2:15">
      <c r="B78" s="465">
        <v>51</v>
      </c>
      <c r="C78" s="302" t="s">
        <v>223</v>
      </c>
      <c r="D78" s="303"/>
      <c r="E78" s="303"/>
      <c r="F78" s="303"/>
      <c r="G78" s="304"/>
      <c r="H78" s="304"/>
      <c r="I78" s="304"/>
      <c r="J78" s="304"/>
      <c r="K78" s="303"/>
      <c r="L78" s="304"/>
      <c r="M78" s="303"/>
      <c r="N78" s="304"/>
      <c r="O78" s="306"/>
    </row>
    <row r="79" spans="2:15">
      <c r="B79" s="466">
        <v>44</v>
      </c>
      <c r="C79" s="302" t="s">
        <v>221</v>
      </c>
      <c r="D79" s="303"/>
      <c r="E79" s="303"/>
      <c r="F79" s="303"/>
      <c r="G79" s="304"/>
      <c r="H79" s="304"/>
      <c r="I79" s="304"/>
      <c r="J79" s="304"/>
      <c r="K79" s="303"/>
      <c r="L79" s="304"/>
      <c r="M79" s="303"/>
      <c r="N79" s="304"/>
      <c r="O79" s="306"/>
    </row>
    <row r="80" spans="2:15">
      <c r="B80" s="465">
        <v>52</v>
      </c>
      <c r="C80" s="302" t="s">
        <v>222</v>
      </c>
      <c r="D80" s="303"/>
      <c r="E80" s="303"/>
      <c r="F80" s="303"/>
      <c r="G80" s="304"/>
      <c r="H80" s="304"/>
      <c r="I80" s="304"/>
      <c r="J80" s="304"/>
      <c r="K80" s="303"/>
      <c r="L80" s="304"/>
      <c r="M80" s="303"/>
      <c r="N80" s="304"/>
      <c r="O80" s="306"/>
    </row>
    <row r="81" spans="2:15">
      <c r="B81" s="465"/>
      <c r="C81" s="302" t="s">
        <v>223</v>
      </c>
      <c r="D81" s="303"/>
      <c r="E81" s="303"/>
      <c r="F81" s="303"/>
      <c r="G81" s="304"/>
      <c r="H81" s="304"/>
      <c r="I81" s="304"/>
      <c r="J81" s="304"/>
      <c r="K81" s="303"/>
      <c r="L81" s="304"/>
      <c r="M81" s="303"/>
      <c r="N81" s="304"/>
      <c r="O81" s="306"/>
    </row>
    <row r="82" spans="2:15">
      <c r="B82" s="466">
        <v>45</v>
      </c>
      <c r="C82" s="302" t="s">
        <v>221</v>
      </c>
      <c r="D82" s="303"/>
      <c r="E82" s="303"/>
      <c r="F82" s="303"/>
      <c r="G82" s="304"/>
      <c r="H82" s="304"/>
      <c r="I82" s="304"/>
      <c r="J82" s="304"/>
      <c r="K82" s="303"/>
      <c r="L82" s="304"/>
      <c r="M82" s="303"/>
      <c r="N82" s="304"/>
      <c r="O82" s="306"/>
    </row>
    <row r="83" spans="2:15">
      <c r="B83" s="465"/>
      <c r="C83" s="302" t="s">
        <v>222</v>
      </c>
      <c r="D83" s="303"/>
      <c r="E83" s="303"/>
      <c r="F83" s="303"/>
      <c r="G83" s="304"/>
      <c r="H83" s="304"/>
      <c r="I83" s="304"/>
      <c r="J83" s="304"/>
      <c r="K83" s="303"/>
      <c r="L83" s="304"/>
      <c r="M83" s="303"/>
      <c r="N83" s="304"/>
      <c r="O83" s="306"/>
    </row>
    <row r="84" spans="2:15">
      <c r="B84" s="465"/>
      <c r="C84" s="302" t="s">
        <v>223</v>
      </c>
      <c r="D84" s="303"/>
      <c r="E84" s="303"/>
      <c r="F84" s="303"/>
      <c r="G84" s="304"/>
      <c r="H84" s="304"/>
      <c r="I84" s="304"/>
      <c r="J84" s="304"/>
      <c r="K84" s="303"/>
      <c r="L84" s="304"/>
      <c r="M84" s="303"/>
      <c r="N84" s="304"/>
      <c r="O84" s="306"/>
    </row>
    <row r="85" spans="2:15">
      <c r="B85" s="466">
        <v>46</v>
      </c>
      <c r="C85" s="302" t="s">
        <v>221</v>
      </c>
      <c r="D85" s="303"/>
      <c r="E85" s="303"/>
      <c r="F85" s="303"/>
      <c r="G85" s="304"/>
      <c r="H85" s="304"/>
      <c r="I85" s="304"/>
      <c r="J85" s="304"/>
      <c r="K85" s="303"/>
      <c r="L85" s="304"/>
      <c r="M85" s="303"/>
      <c r="N85" s="304"/>
      <c r="O85" s="306"/>
    </row>
    <row r="86" spans="2:15">
      <c r="B86" s="465"/>
      <c r="C86" s="302" t="s">
        <v>222</v>
      </c>
      <c r="D86" s="303"/>
      <c r="E86" s="303"/>
      <c r="F86" s="303"/>
      <c r="G86" s="304"/>
      <c r="H86" s="304"/>
      <c r="I86" s="304"/>
      <c r="J86" s="304"/>
      <c r="K86" s="303"/>
      <c r="L86" s="304"/>
      <c r="M86" s="303"/>
      <c r="N86" s="304"/>
      <c r="O86" s="306"/>
    </row>
    <row r="87" spans="2:15">
      <c r="B87" s="465">
        <v>55</v>
      </c>
      <c r="C87" s="302" t="s">
        <v>223</v>
      </c>
      <c r="D87" s="303"/>
      <c r="E87" s="303"/>
      <c r="F87" s="303"/>
      <c r="G87" s="304"/>
      <c r="H87" s="304"/>
      <c r="I87" s="304"/>
      <c r="J87" s="304"/>
      <c r="K87" s="303"/>
      <c r="L87" s="304"/>
      <c r="M87" s="303"/>
      <c r="N87" s="304"/>
      <c r="O87" s="306"/>
    </row>
    <row r="88" spans="2:15">
      <c r="B88" s="466">
        <v>47</v>
      </c>
      <c r="C88" s="302" t="s">
        <v>221</v>
      </c>
      <c r="D88" s="303"/>
      <c r="E88" s="303"/>
      <c r="F88" s="303"/>
      <c r="G88" s="304"/>
      <c r="H88" s="304"/>
      <c r="I88" s="304"/>
      <c r="J88" s="304"/>
      <c r="K88" s="303"/>
      <c r="L88" s="304"/>
      <c r="M88" s="303"/>
      <c r="N88" s="304"/>
      <c r="O88" s="306"/>
    </row>
    <row r="89" spans="2:15">
      <c r="B89" s="465">
        <v>56</v>
      </c>
      <c r="C89" s="302" t="s">
        <v>222</v>
      </c>
      <c r="D89" s="303"/>
      <c r="E89" s="303"/>
      <c r="F89" s="303"/>
      <c r="G89" s="304"/>
      <c r="H89" s="304"/>
      <c r="I89" s="304"/>
      <c r="J89" s="304"/>
      <c r="K89" s="303"/>
      <c r="L89" s="304"/>
      <c r="M89" s="303"/>
      <c r="N89" s="304"/>
      <c r="O89" s="306"/>
    </row>
    <row r="90" spans="2:15">
      <c r="B90" s="465"/>
      <c r="C90" s="302" t="s">
        <v>223</v>
      </c>
      <c r="D90" s="303"/>
      <c r="E90" s="303"/>
      <c r="F90" s="303"/>
      <c r="G90" s="304"/>
      <c r="H90" s="304"/>
      <c r="I90" s="304"/>
      <c r="J90" s="304"/>
      <c r="K90" s="303"/>
      <c r="L90" s="304"/>
      <c r="M90" s="303"/>
      <c r="N90" s="304"/>
      <c r="O90" s="306"/>
    </row>
    <row r="91" spans="2:15">
      <c r="B91" s="466">
        <v>48</v>
      </c>
      <c r="C91" s="302" t="s">
        <v>221</v>
      </c>
      <c r="D91" s="303"/>
      <c r="E91" s="303"/>
      <c r="F91" s="303"/>
      <c r="G91" s="304"/>
      <c r="H91" s="304"/>
      <c r="I91" s="304"/>
      <c r="J91" s="304"/>
      <c r="K91" s="303"/>
      <c r="L91" s="304"/>
      <c r="M91" s="303"/>
      <c r="N91" s="304"/>
      <c r="O91" s="306"/>
    </row>
    <row r="92" spans="2:15">
      <c r="B92" s="465"/>
      <c r="C92" s="302" t="s">
        <v>222</v>
      </c>
      <c r="D92" s="303"/>
      <c r="E92" s="303"/>
      <c r="F92" s="303"/>
      <c r="G92" s="304"/>
      <c r="H92" s="304"/>
      <c r="I92" s="304"/>
      <c r="J92" s="304"/>
      <c r="K92" s="303"/>
      <c r="L92" s="304"/>
      <c r="M92" s="303"/>
      <c r="N92" s="304"/>
      <c r="O92" s="306"/>
    </row>
    <row r="93" spans="2:15">
      <c r="B93" s="465"/>
      <c r="C93" s="302" t="s">
        <v>223</v>
      </c>
      <c r="D93" s="303"/>
      <c r="E93" s="303"/>
      <c r="F93" s="303"/>
      <c r="G93" s="304"/>
      <c r="H93" s="304"/>
      <c r="I93" s="304"/>
      <c r="J93" s="304"/>
      <c r="K93" s="303"/>
      <c r="L93" s="304"/>
      <c r="M93" s="303"/>
      <c r="N93" s="304"/>
      <c r="O93" s="306"/>
    </row>
    <row r="94" spans="2:15">
      <c r="B94" s="466">
        <v>49</v>
      </c>
      <c r="C94" s="302" t="s">
        <v>221</v>
      </c>
      <c r="D94" s="303"/>
      <c r="E94" s="303"/>
      <c r="F94" s="303"/>
      <c r="G94" s="304"/>
      <c r="H94" s="304"/>
      <c r="I94" s="304"/>
      <c r="J94" s="304"/>
      <c r="K94" s="303"/>
      <c r="L94" s="304"/>
      <c r="M94" s="303"/>
      <c r="N94" s="304"/>
      <c r="O94" s="306"/>
    </row>
    <row r="95" spans="2:15">
      <c r="B95" s="465"/>
      <c r="C95" s="302" t="s">
        <v>222</v>
      </c>
      <c r="D95" s="303"/>
      <c r="E95" s="303"/>
      <c r="F95" s="303"/>
      <c r="G95" s="304"/>
      <c r="H95" s="304"/>
      <c r="I95" s="304"/>
      <c r="J95" s="304"/>
      <c r="K95" s="303"/>
      <c r="L95" s="304"/>
      <c r="M95" s="303"/>
      <c r="N95" s="304"/>
      <c r="O95" s="306"/>
    </row>
    <row r="96" spans="2:15">
      <c r="B96" s="465">
        <v>59</v>
      </c>
      <c r="C96" s="302" t="s">
        <v>223</v>
      </c>
      <c r="D96" s="303"/>
      <c r="E96" s="303"/>
      <c r="F96" s="303"/>
      <c r="G96" s="304"/>
      <c r="H96" s="304"/>
      <c r="I96" s="304"/>
      <c r="J96" s="304"/>
      <c r="K96" s="303"/>
      <c r="L96" s="304"/>
      <c r="M96" s="303"/>
      <c r="N96" s="304"/>
      <c r="O96" s="306"/>
    </row>
    <row r="97" spans="2:15">
      <c r="B97" s="466">
        <v>50</v>
      </c>
      <c r="C97" s="302" t="s">
        <v>221</v>
      </c>
      <c r="D97" s="303"/>
      <c r="E97" s="303"/>
      <c r="F97" s="303"/>
      <c r="G97" s="304"/>
      <c r="H97" s="304"/>
      <c r="I97" s="304"/>
      <c r="J97" s="304"/>
      <c r="K97" s="303"/>
      <c r="L97" s="304"/>
      <c r="M97" s="303"/>
      <c r="N97" s="304"/>
      <c r="O97" s="306"/>
    </row>
    <row r="98" spans="2:15">
      <c r="B98" s="465">
        <v>60</v>
      </c>
      <c r="C98" s="302" t="s">
        <v>222</v>
      </c>
      <c r="D98" s="303"/>
      <c r="E98" s="303"/>
      <c r="F98" s="303"/>
      <c r="G98" s="304"/>
      <c r="H98" s="304"/>
      <c r="I98" s="304"/>
      <c r="J98" s="304"/>
      <c r="K98" s="303"/>
      <c r="L98" s="304"/>
      <c r="M98" s="303"/>
      <c r="N98" s="304"/>
      <c r="O98" s="306"/>
    </row>
    <row r="99" spans="2:15">
      <c r="B99" s="465"/>
      <c r="C99" s="302" t="s">
        <v>223</v>
      </c>
      <c r="D99" s="303"/>
      <c r="E99" s="303"/>
      <c r="F99" s="303"/>
      <c r="G99" s="304"/>
      <c r="H99" s="304"/>
      <c r="I99" s="304"/>
      <c r="J99" s="304"/>
      <c r="K99" s="303"/>
      <c r="L99" s="304"/>
      <c r="M99" s="303"/>
      <c r="N99" s="304"/>
      <c r="O99" s="306"/>
    </row>
    <row r="100" spans="2:15">
      <c r="B100" s="466">
        <v>51</v>
      </c>
      <c r="C100" s="302" t="s">
        <v>221</v>
      </c>
      <c r="D100" s="303"/>
      <c r="E100" s="303"/>
      <c r="F100" s="303"/>
      <c r="G100" s="304"/>
      <c r="H100" s="304"/>
      <c r="I100" s="304"/>
      <c r="J100" s="304"/>
      <c r="K100" s="303"/>
      <c r="L100" s="304"/>
      <c r="M100" s="303"/>
      <c r="N100" s="304"/>
      <c r="O100" s="306"/>
    </row>
    <row r="101" spans="2:15">
      <c r="B101" s="465"/>
      <c r="C101" s="302" t="s">
        <v>222</v>
      </c>
      <c r="D101" s="303"/>
      <c r="E101" s="303"/>
      <c r="F101" s="303"/>
      <c r="G101" s="304"/>
      <c r="H101" s="304"/>
      <c r="I101" s="304"/>
      <c r="J101" s="304"/>
      <c r="K101" s="303"/>
      <c r="L101" s="304"/>
      <c r="M101" s="303"/>
      <c r="N101" s="304"/>
      <c r="O101" s="306"/>
    </row>
    <row r="102" spans="2:15">
      <c r="B102" s="465"/>
      <c r="C102" s="302" t="s">
        <v>223</v>
      </c>
      <c r="D102" s="303"/>
      <c r="E102" s="303"/>
      <c r="F102" s="303"/>
      <c r="G102" s="304"/>
      <c r="H102" s="304"/>
      <c r="I102" s="304"/>
      <c r="J102" s="304"/>
      <c r="K102" s="303"/>
      <c r="L102" s="304"/>
      <c r="M102" s="303"/>
      <c r="N102" s="304"/>
      <c r="O102" s="306"/>
    </row>
    <row r="103" spans="2:15">
      <c r="B103" s="466">
        <v>52</v>
      </c>
      <c r="C103" s="302" t="s">
        <v>221</v>
      </c>
      <c r="D103" s="303"/>
      <c r="E103" s="303"/>
      <c r="F103" s="303"/>
      <c r="G103" s="304"/>
      <c r="H103" s="304"/>
      <c r="I103" s="304"/>
      <c r="J103" s="304"/>
      <c r="K103" s="303"/>
      <c r="L103" s="304"/>
      <c r="M103" s="303"/>
      <c r="N103" s="304"/>
      <c r="O103" s="306"/>
    </row>
    <row r="104" spans="2:15">
      <c r="B104" s="465"/>
      <c r="C104" s="302" t="s">
        <v>222</v>
      </c>
      <c r="D104" s="303"/>
      <c r="E104" s="303"/>
      <c r="F104" s="303"/>
      <c r="G104" s="304"/>
      <c r="H104" s="304"/>
      <c r="I104" s="304"/>
      <c r="J104" s="304"/>
      <c r="K104" s="303"/>
      <c r="L104" s="304"/>
      <c r="M104" s="303"/>
      <c r="N104" s="304"/>
      <c r="O104" s="306"/>
    </row>
    <row r="105" spans="2:15">
      <c r="B105" s="465">
        <v>63</v>
      </c>
      <c r="C105" s="302" t="s">
        <v>223</v>
      </c>
      <c r="D105" s="303"/>
      <c r="E105" s="303"/>
      <c r="F105" s="303"/>
      <c r="G105" s="304"/>
      <c r="H105" s="304"/>
      <c r="I105" s="304"/>
      <c r="J105" s="304"/>
      <c r="K105" s="303"/>
      <c r="L105" s="304"/>
      <c r="M105" s="303"/>
      <c r="N105" s="304"/>
      <c r="O105" s="306"/>
    </row>
    <row r="106" spans="2:15">
      <c r="B106" s="466">
        <v>53</v>
      </c>
      <c r="C106" s="302" t="s">
        <v>221</v>
      </c>
      <c r="D106" s="303"/>
      <c r="E106" s="303"/>
      <c r="F106" s="303"/>
      <c r="G106" s="304"/>
      <c r="H106" s="304"/>
      <c r="I106" s="304"/>
      <c r="J106" s="304"/>
      <c r="K106" s="303"/>
      <c r="L106" s="304"/>
      <c r="M106" s="303"/>
      <c r="N106" s="304"/>
      <c r="O106" s="306"/>
    </row>
    <row r="107" spans="2:15">
      <c r="B107" s="465">
        <v>64</v>
      </c>
      <c r="C107" s="302" t="s">
        <v>222</v>
      </c>
      <c r="D107" s="303"/>
      <c r="E107" s="303"/>
      <c r="F107" s="303"/>
      <c r="G107" s="304"/>
      <c r="H107" s="304"/>
      <c r="I107" s="304"/>
      <c r="J107" s="304"/>
      <c r="K107" s="303"/>
      <c r="L107" s="304"/>
      <c r="M107" s="303"/>
      <c r="N107" s="304"/>
      <c r="O107" s="306"/>
    </row>
    <row r="108" spans="2:15">
      <c r="B108" s="465"/>
      <c r="C108" s="302" t="s">
        <v>223</v>
      </c>
      <c r="D108" s="303"/>
      <c r="E108" s="303"/>
      <c r="F108" s="303"/>
      <c r="G108" s="304"/>
      <c r="H108" s="304"/>
      <c r="I108" s="304"/>
      <c r="J108" s="304"/>
      <c r="K108" s="303"/>
      <c r="L108" s="304"/>
      <c r="M108" s="303"/>
      <c r="N108" s="304"/>
      <c r="O108" s="306"/>
    </row>
    <row r="109" spans="2:15">
      <c r="B109" s="466">
        <v>54</v>
      </c>
      <c r="C109" s="302" t="s">
        <v>221</v>
      </c>
      <c r="D109" s="303"/>
      <c r="E109" s="303"/>
      <c r="F109" s="303"/>
      <c r="G109" s="304"/>
      <c r="H109" s="304"/>
      <c r="I109" s="304"/>
      <c r="J109" s="304"/>
      <c r="K109" s="303"/>
      <c r="L109" s="304"/>
      <c r="M109" s="303"/>
      <c r="N109" s="304"/>
      <c r="O109" s="306"/>
    </row>
    <row r="110" spans="2:15">
      <c r="B110" s="465"/>
      <c r="C110" s="302" t="s">
        <v>222</v>
      </c>
      <c r="D110" s="303"/>
      <c r="E110" s="303"/>
      <c r="F110" s="303"/>
      <c r="G110" s="304"/>
      <c r="H110" s="304"/>
      <c r="I110" s="304"/>
      <c r="J110" s="304"/>
      <c r="K110" s="303"/>
      <c r="L110" s="304"/>
      <c r="M110" s="303"/>
      <c r="N110" s="304"/>
      <c r="O110" s="306"/>
    </row>
    <row r="111" spans="2:15">
      <c r="B111" s="465"/>
      <c r="C111" s="302" t="s">
        <v>223</v>
      </c>
      <c r="D111" s="303"/>
      <c r="E111" s="303"/>
      <c r="F111" s="303"/>
      <c r="G111" s="304"/>
      <c r="H111" s="304"/>
      <c r="I111" s="304"/>
      <c r="J111" s="304"/>
      <c r="K111" s="303"/>
      <c r="L111" s="304"/>
      <c r="M111" s="303"/>
      <c r="N111" s="304"/>
      <c r="O111" s="306"/>
    </row>
    <row r="112" spans="2:15">
      <c r="B112" s="466">
        <v>55</v>
      </c>
      <c r="C112" s="302" t="s">
        <v>221</v>
      </c>
      <c r="D112" s="303"/>
      <c r="E112" s="303"/>
      <c r="F112" s="303"/>
      <c r="G112" s="304"/>
      <c r="H112" s="304"/>
      <c r="I112" s="304"/>
      <c r="J112" s="304"/>
      <c r="K112" s="303"/>
      <c r="L112" s="304"/>
      <c r="M112" s="303"/>
      <c r="N112" s="304"/>
      <c r="O112" s="306"/>
    </row>
    <row r="113" spans="2:15">
      <c r="B113" s="465"/>
      <c r="C113" s="302" t="s">
        <v>222</v>
      </c>
      <c r="D113" s="303"/>
      <c r="E113" s="303"/>
      <c r="F113" s="303"/>
      <c r="G113" s="304"/>
      <c r="H113" s="304"/>
      <c r="I113" s="304"/>
      <c r="J113" s="304"/>
      <c r="K113" s="303"/>
      <c r="L113" s="304"/>
      <c r="M113" s="303"/>
      <c r="N113" s="304"/>
      <c r="O113" s="306"/>
    </row>
    <row r="114" spans="2:15">
      <c r="B114" s="465">
        <v>67</v>
      </c>
      <c r="C114" s="302" t="s">
        <v>223</v>
      </c>
      <c r="D114" s="303"/>
      <c r="E114" s="303"/>
      <c r="F114" s="303"/>
      <c r="G114" s="304"/>
      <c r="H114" s="304"/>
      <c r="I114" s="304"/>
      <c r="J114" s="304"/>
      <c r="K114" s="303"/>
      <c r="L114" s="304"/>
      <c r="M114" s="303"/>
      <c r="N114" s="304"/>
      <c r="O114" s="306"/>
    </row>
    <row r="115" spans="2:15">
      <c r="B115" s="466">
        <v>56</v>
      </c>
      <c r="C115" s="302" t="s">
        <v>221</v>
      </c>
      <c r="D115" s="303"/>
      <c r="E115" s="303"/>
      <c r="F115" s="303"/>
      <c r="G115" s="304"/>
      <c r="H115" s="304"/>
      <c r="I115" s="304"/>
      <c r="J115" s="304"/>
      <c r="K115" s="303"/>
      <c r="L115" s="304"/>
      <c r="M115" s="303"/>
      <c r="N115" s="304"/>
      <c r="O115" s="306"/>
    </row>
    <row r="116" spans="2:15">
      <c r="B116" s="465">
        <v>68</v>
      </c>
      <c r="C116" s="302" t="s">
        <v>222</v>
      </c>
      <c r="D116" s="303"/>
      <c r="E116" s="303"/>
      <c r="F116" s="303"/>
      <c r="G116" s="304"/>
      <c r="H116" s="304"/>
      <c r="I116" s="304"/>
      <c r="J116" s="304"/>
      <c r="K116" s="303"/>
      <c r="L116" s="304"/>
      <c r="M116" s="303"/>
      <c r="N116" s="304"/>
      <c r="O116" s="306"/>
    </row>
    <row r="117" spans="2:15">
      <c r="B117" s="465"/>
      <c r="C117" s="302" t="s">
        <v>223</v>
      </c>
      <c r="D117" s="303"/>
      <c r="E117" s="303"/>
      <c r="F117" s="303"/>
      <c r="G117" s="304"/>
      <c r="H117" s="304"/>
      <c r="I117" s="304"/>
      <c r="J117" s="304"/>
      <c r="K117" s="303"/>
      <c r="L117" s="304"/>
      <c r="M117" s="303"/>
      <c r="N117" s="304"/>
      <c r="O117" s="306"/>
    </row>
    <row r="118" spans="2:15">
      <c r="B118" s="466">
        <v>57</v>
      </c>
      <c r="C118" s="302" t="s">
        <v>221</v>
      </c>
      <c r="D118" s="303"/>
      <c r="E118" s="303"/>
      <c r="F118" s="303"/>
      <c r="G118" s="304"/>
      <c r="H118" s="304"/>
      <c r="I118" s="304"/>
      <c r="J118" s="304"/>
      <c r="K118" s="303"/>
      <c r="L118" s="304"/>
      <c r="M118" s="303"/>
      <c r="N118" s="304"/>
      <c r="O118" s="306"/>
    </row>
    <row r="119" spans="2:15">
      <c r="B119" s="465"/>
      <c r="C119" s="302" t="s">
        <v>222</v>
      </c>
      <c r="D119" s="303"/>
      <c r="E119" s="303"/>
      <c r="F119" s="303"/>
      <c r="G119" s="304"/>
      <c r="H119" s="304"/>
      <c r="I119" s="304"/>
      <c r="J119" s="304"/>
      <c r="K119" s="303"/>
      <c r="L119" s="304"/>
      <c r="M119" s="303"/>
      <c r="N119" s="304"/>
      <c r="O119" s="306"/>
    </row>
    <row r="120" spans="2:15">
      <c r="B120" s="465"/>
      <c r="C120" s="302" t="s">
        <v>223</v>
      </c>
      <c r="D120" s="303"/>
      <c r="E120" s="303"/>
      <c r="F120" s="303"/>
      <c r="G120" s="304"/>
      <c r="H120" s="304"/>
      <c r="I120" s="304"/>
      <c r="J120" s="304"/>
      <c r="K120" s="303"/>
      <c r="L120" s="304"/>
      <c r="M120" s="303"/>
      <c r="N120" s="304"/>
      <c r="O120" s="306"/>
    </row>
    <row r="121" spans="2:15">
      <c r="B121" s="466">
        <v>58</v>
      </c>
      <c r="C121" s="302" t="s">
        <v>221</v>
      </c>
      <c r="D121" s="303"/>
      <c r="E121" s="303"/>
      <c r="F121" s="303"/>
      <c r="G121" s="304"/>
      <c r="H121" s="304"/>
      <c r="I121" s="304"/>
      <c r="J121" s="304"/>
      <c r="K121" s="303"/>
      <c r="L121" s="304"/>
      <c r="M121" s="303"/>
      <c r="N121" s="304"/>
      <c r="O121" s="306"/>
    </row>
    <row r="122" spans="2:15">
      <c r="B122" s="465"/>
      <c r="C122" s="302" t="s">
        <v>222</v>
      </c>
      <c r="D122" s="303"/>
      <c r="E122" s="303"/>
      <c r="F122" s="303"/>
      <c r="G122" s="304"/>
      <c r="H122" s="304"/>
      <c r="I122" s="304"/>
      <c r="J122" s="304"/>
      <c r="K122" s="303"/>
      <c r="L122" s="304"/>
      <c r="M122" s="303"/>
      <c r="N122" s="304"/>
      <c r="O122" s="306"/>
    </row>
    <row r="123" spans="2:15">
      <c r="B123" s="465">
        <v>71</v>
      </c>
      <c r="C123" s="302" t="s">
        <v>223</v>
      </c>
      <c r="D123" s="303"/>
      <c r="E123" s="303"/>
      <c r="F123" s="303"/>
      <c r="G123" s="304"/>
      <c r="H123" s="304"/>
      <c r="I123" s="304"/>
      <c r="J123" s="304"/>
      <c r="K123" s="303"/>
      <c r="L123" s="304"/>
      <c r="M123" s="303"/>
      <c r="N123" s="304"/>
      <c r="O123" s="306"/>
    </row>
    <row r="124" spans="2:15">
      <c r="B124" s="466">
        <v>59</v>
      </c>
      <c r="C124" s="302" t="s">
        <v>221</v>
      </c>
      <c r="D124" s="303"/>
      <c r="E124" s="303"/>
      <c r="F124" s="303"/>
      <c r="G124" s="304"/>
      <c r="H124" s="304"/>
      <c r="I124" s="304"/>
      <c r="J124" s="304"/>
      <c r="K124" s="303"/>
      <c r="L124" s="304"/>
      <c r="M124" s="303"/>
      <c r="N124" s="304"/>
      <c r="O124" s="306"/>
    </row>
    <row r="125" spans="2:15">
      <c r="B125" s="465">
        <v>72</v>
      </c>
      <c r="C125" s="302" t="s">
        <v>222</v>
      </c>
      <c r="D125" s="303"/>
      <c r="E125" s="303"/>
      <c r="F125" s="303"/>
      <c r="G125" s="304"/>
      <c r="H125" s="304"/>
      <c r="I125" s="304"/>
      <c r="J125" s="304"/>
      <c r="K125" s="303"/>
      <c r="L125" s="304"/>
      <c r="M125" s="303"/>
      <c r="N125" s="304"/>
      <c r="O125" s="306"/>
    </row>
    <row r="126" spans="2:15">
      <c r="B126" s="465"/>
      <c r="C126" s="302" t="s">
        <v>223</v>
      </c>
      <c r="D126" s="303"/>
      <c r="E126" s="303"/>
      <c r="F126" s="303"/>
      <c r="G126" s="304"/>
      <c r="H126" s="304"/>
      <c r="I126" s="304"/>
      <c r="J126" s="304"/>
      <c r="K126" s="303"/>
      <c r="L126" s="304"/>
      <c r="M126" s="303"/>
      <c r="N126" s="304"/>
      <c r="O126" s="306"/>
    </row>
    <row r="127" spans="2:15">
      <c r="B127" s="466">
        <v>60</v>
      </c>
      <c r="C127" s="302" t="s">
        <v>221</v>
      </c>
      <c r="D127" s="303"/>
      <c r="E127" s="303"/>
      <c r="F127" s="303"/>
      <c r="G127" s="304"/>
      <c r="H127" s="304"/>
      <c r="I127" s="304"/>
      <c r="J127" s="304"/>
      <c r="K127" s="303"/>
      <c r="L127" s="304"/>
      <c r="M127" s="303"/>
      <c r="N127" s="304"/>
      <c r="O127" s="306"/>
    </row>
    <row r="128" spans="2:15">
      <c r="B128" s="465"/>
      <c r="C128" s="302" t="s">
        <v>222</v>
      </c>
      <c r="D128" s="303"/>
      <c r="E128" s="303"/>
      <c r="F128" s="303"/>
      <c r="G128" s="304"/>
      <c r="H128" s="304"/>
      <c r="I128" s="304"/>
      <c r="J128" s="304"/>
      <c r="K128" s="303"/>
      <c r="L128" s="304"/>
      <c r="M128" s="303"/>
      <c r="N128" s="304"/>
      <c r="O128" s="306"/>
    </row>
    <row r="129" spans="2:15">
      <c r="B129" s="465"/>
      <c r="C129" s="302" t="s">
        <v>223</v>
      </c>
      <c r="D129" s="303"/>
      <c r="E129" s="303"/>
      <c r="F129" s="303"/>
      <c r="G129" s="304"/>
      <c r="H129" s="304"/>
      <c r="I129" s="304"/>
      <c r="J129" s="304"/>
      <c r="K129" s="303"/>
      <c r="L129" s="304"/>
      <c r="M129" s="303"/>
      <c r="N129" s="304"/>
      <c r="O129" s="306"/>
    </row>
    <row r="130" spans="2:15">
      <c r="B130" s="466">
        <v>61</v>
      </c>
      <c r="C130" s="302" t="s">
        <v>221</v>
      </c>
      <c r="D130" s="303"/>
      <c r="E130" s="303"/>
      <c r="F130" s="303"/>
      <c r="G130" s="304"/>
      <c r="H130" s="304"/>
      <c r="I130" s="304"/>
      <c r="J130" s="304"/>
      <c r="K130" s="303"/>
      <c r="L130" s="304"/>
      <c r="M130" s="303"/>
      <c r="N130" s="304"/>
      <c r="O130" s="306"/>
    </row>
    <row r="131" spans="2:15">
      <c r="B131" s="465"/>
      <c r="C131" s="302" t="s">
        <v>222</v>
      </c>
      <c r="D131" s="303"/>
      <c r="E131" s="303"/>
      <c r="F131" s="303"/>
      <c r="G131" s="304"/>
      <c r="H131" s="304"/>
      <c r="I131" s="304"/>
      <c r="J131" s="304"/>
      <c r="K131" s="303"/>
      <c r="L131" s="304"/>
      <c r="M131" s="303"/>
      <c r="N131" s="304"/>
      <c r="O131" s="306"/>
    </row>
    <row r="132" spans="2:15">
      <c r="B132" s="465">
        <v>75</v>
      </c>
      <c r="C132" s="302" t="s">
        <v>223</v>
      </c>
      <c r="D132" s="303"/>
      <c r="E132" s="303"/>
      <c r="F132" s="303"/>
      <c r="G132" s="304"/>
      <c r="H132" s="304"/>
      <c r="I132" s="304"/>
      <c r="J132" s="304"/>
      <c r="K132" s="303"/>
      <c r="L132" s="304"/>
      <c r="M132" s="303"/>
      <c r="N132" s="304"/>
      <c r="O132" s="306"/>
    </row>
    <row r="133" spans="2:15">
      <c r="B133" s="466">
        <v>62</v>
      </c>
      <c r="C133" s="302" t="s">
        <v>221</v>
      </c>
      <c r="D133" s="303"/>
      <c r="E133" s="303"/>
      <c r="F133" s="303"/>
      <c r="G133" s="304"/>
      <c r="H133" s="304"/>
      <c r="I133" s="304"/>
      <c r="J133" s="304"/>
      <c r="K133" s="303"/>
      <c r="L133" s="304"/>
      <c r="M133" s="303"/>
      <c r="N133" s="304"/>
      <c r="O133" s="306"/>
    </row>
    <row r="134" spans="2:15">
      <c r="B134" s="465">
        <v>76</v>
      </c>
      <c r="C134" s="302" t="s">
        <v>222</v>
      </c>
      <c r="D134" s="303"/>
      <c r="E134" s="303"/>
      <c r="F134" s="303"/>
      <c r="G134" s="304"/>
      <c r="H134" s="304"/>
      <c r="I134" s="304"/>
      <c r="J134" s="304"/>
      <c r="K134" s="303"/>
      <c r="L134" s="304"/>
      <c r="M134" s="303"/>
      <c r="N134" s="304"/>
      <c r="O134" s="306"/>
    </row>
    <row r="135" spans="2:15">
      <c r="B135" s="465"/>
      <c r="C135" s="302" t="s">
        <v>223</v>
      </c>
      <c r="D135" s="303"/>
      <c r="E135" s="303"/>
      <c r="F135" s="303"/>
      <c r="G135" s="304"/>
      <c r="H135" s="304"/>
      <c r="I135" s="304"/>
      <c r="J135" s="304"/>
      <c r="K135" s="303"/>
      <c r="L135" s="304"/>
      <c r="M135" s="303"/>
      <c r="N135" s="304"/>
      <c r="O135" s="306"/>
    </row>
    <row r="136" spans="2:15">
      <c r="B136" s="466">
        <v>63</v>
      </c>
      <c r="C136" s="302" t="s">
        <v>221</v>
      </c>
      <c r="D136" s="303"/>
      <c r="E136" s="303"/>
      <c r="F136" s="303"/>
      <c r="G136" s="304"/>
      <c r="H136" s="304"/>
      <c r="I136" s="304"/>
      <c r="J136" s="304"/>
      <c r="K136" s="303"/>
      <c r="L136" s="304"/>
      <c r="M136" s="303"/>
      <c r="N136" s="304"/>
      <c r="O136" s="306"/>
    </row>
    <row r="137" spans="2:15">
      <c r="B137" s="465"/>
      <c r="C137" s="302" t="s">
        <v>222</v>
      </c>
      <c r="D137" s="303"/>
      <c r="E137" s="303"/>
      <c r="F137" s="303"/>
      <c r="G137" s="304"/>
      <c r="H137" s="304"/>
      <c r="I137" s="304"/>
      <c r="J137" s="304"/>
      <c r="K137" s="303"/>
      <c r="L137" s="304"/>
      <c r="M137" s="303"/>
      <c r="N137" s="304"/>
      <c r="O137" s="306"/>
    </row>
    <row r="138" spans="2:15">
      <c r="B138" s="465"/>
      <c r="C138" s="302" t="s">
        <v>223</v>
      </c>
      <c r="D138" s="303"/>
      <c r="E138" s="303"/>
      <c r="F138" s="303"/>
      <c r="G138" s="304"/>
      <c r="H138" s="304"/>
      <c r="I138" s="304"/>
      <c r="J138" s="304"/>
      <c r="K138" s="303"/>
      <c r="L138" s="304"/>
      <c r="M138" s="303"/>
      <c r="N138" s="304"/>
      <c r="O138" s="306"/>
    </row>
    <row r="139" spans="2:15">
      <c r="B139" s="466">
        <v>64</v>
      </c>
      <c r="C139" s="302" t="s">
        <v>221</v>
      </c>
      <c r="D139" s="303"/>
      <c r="E139" s="303"/>
      <c r="F139" s="303"/>
      <c r="G139" s="304"/>
      <c r="H139" s="304"/>
      <c r="I139" s="304"/>
      <c r="J139" s="304"/>
      <c r="K139" s="303"/>
      <c r="L139" s="304"/>
      <c r="M139" s="303"/>
      <c r="N139" s="304"/>
      <c r="O139" s="306"/>
    </row>
    <row r="140" spans="2:15">
      <c r="B140" s="465"/>
      <c r="C140" s="302" t="s">
        <v>222</v>
      </c>
      <c r="D140" s="303"/>
      <c r="E140" s="303"/>
      <c r="F140" s="303"/>
      <c r="G140" s="304"/>
      <c r="H140" s="304"/>
      <c r="I140" s="304"/>
      <c r="J140" s="304"/>
      <c r="K140" s="303"/>
      <c r="L140" s="304"/>
      <c r="M140" s="303"/>
      <c r="N140" s="304"/>
      <c r="O140" s="306"/>
    </row>
    <row r="141" spans="2:15">
      <c r="B141" s="465">
        <v>79</v>
      </c>
      <c r="C141" s="302" t="s">
        <v>223</v>
      </c>
      <c r="D141" s="303"/>
      <c r="E141" s="303"/>
      <c r="F141" s="303"/>
      <c r="G141" s="304"/>
      <c r="H141" s="304"/>
      <c r="I141" s="304"/>
      <c r="J141" s="304"/>
      <c r="K141" s="303"/>
      <c r="L141" s="304"/>
      <c r="M141" s="303"/>
      <c r="N141" s="304"/>
      <c r="O141" s="306"/>
    </row>
    <row r="142" spans="2:15">
      <c r="B142" s="466">
        <v>65</v>
      </c>
      <c r="C142" s="302" t="s">
        <v>221</v>
      </c>
      <c r="D142" s="303"/>
      <c r="E142" s="303"/>
      <c r="F142" s="303"/>
      <c r="G142" s="304"/>
      <c r="H142" s="304"/>
      <c r="I142" s="304"/>
      <c r="J142" s="304"/>
      <c r="K142" s="303"/>
      <c r="L142" s="304"/>
      <c r="M142" s="303"/>
      <c r="N142" s="304"/>
      <c r="O142" s="306"/>
    </row>
    <row r="143" spans="2:15">
      <c r="B143" s="465">
        <v>80</v>
      </c>
      <c r="C143" s="302" t="s">
        <v>222</v>
      </c>
      <c r="D143" s="303"/>
      <c r="E143" s="303"/>
      <c r="F143" s="303"/>
      <c r="G143" s="304"/>
      <c r="H143" s="304"/>
      <c r="I143" s="304"/>
      <c r="J143" s="304"/>
      <c r="K143" s="303"/>
      <c r="L143" s="304"/>
      <c r="M143" s="303"/>
      <c r="N143" s="304"/>
      <c r="O143" s="306"/>
    </row>
    <row r="144" spans="2:15">
      <c r="B144" s="465"/>
      <c r="C144" s="302" t="s">
        <v>223</v>
      </c>
      <c r="D144" s="303"/>
      <c r="E144" s="303"/>
      <c r="F144" s="303"/>
      <c r="G144" s="304"/>
      <c r="H144" s="304"/>
      <c r="I144" s="304"/>
      <c r="J144" s="304"/>
      <c r="K144" s="303"/>
      <c r="L144" s="304"/>
      <c r="M144" s="303"/>
      <c r="N144" s="304"/>
      <c r="O144" s="306"/>
    </row>
    <row r="145" spans="2:15">
      <c r="B145" s="466">
        <v>66</v>
      </c>
      <c r="C145" s="302" t="s">
        <v>221</v>
      </c>
      <c r="D145" s="303"/>
      <c r="E145" s="303"/>
      <c r="F145" s="303"/>
      <c r="G145" s="304"/>
      <c r="H145" s="304"/>
      <c r="I145" s="304"/>
      <c r="J145" s="304"/>
      <c r="K145" s="303"/>
      <c r="L145" s="304"/>
      <c r="M145" s="303"/>
      <c r="N145" s="304"/>
      <c r="O145" s="306"/>
    </row>
    <row r="146" spans="2:15">
      <c r="B146" s="465"/>
      <c r="C146" s="302" t="s">
        <v>222</v>
      </c>
      <c r="D146" s="303"/>
      <c r="E146" s="303"/>
      <c r="F146" s="303"/>
      <c r="G146" s="304"/>
      <c r="H146" s="304"/>
      <c r="I146" s="304"/>
      <c r="J146" s="304"/>
      <c r="K146" s="303"/>
      <c r="L146" s="304"/>
      <c r="M146" s="303"/>
      <c r="N146" s="304"/>
      <c r="O146" s="306"/>
    </row>
    <row r="147" spans="2:15">
      <c r="B147" s="465"/>
      <c r="C147" s="302" t="s">
        <v>223</v>
      </c>
      <c r="D147" s="303"/>
      <c r="E147" s="303"/>
      <c r="F147" s="303"/>
      <c r="G147" s="304"/>
      <c r="H147" s="304"/>
      <c r="I147" s="304"/>
      <c r="J147" s="304"/>
      <c r="K147" s="303"/>
      <c r="L147" s="304"/>
      <c r="M147" s="303"/>
      <c r="N147" s="304"/>
      <c r="O147" s="306"/>
    </row>
    <row r="148" spans="2:15">
      <c r="B148" s="466">
        <v>67</v>
      </c>
      <c r="C148" s="302" t="s">
        <v>221</v>
      </c>
      <c r="D148" s="303"/>
      <c r="E148" s="303"/>
      <c r="F148" s="303"/>
      <c r="G148" s="304"/>
      <c r="H148" s="304"/>
      <c r="I148" s="304"/>
      <c r="J148" s="304"/>
      <c r="K148" s="303"/>
      <c r="L148" s="304"/>
      <c r="M148" s="303"/>
      <c r="N148" s="304"/>
      <c r="O148" s="306"/>
    </row>
    <row r="149" spans="2:15">
      <c r="B149" s="465"/>
      <c r="C149" s="302" t="s">
        <v>222</v>
      </c>
      <c r="D149" s="303"/>
      <c r="E149" s="303"/>
      <c r="F149" s="303"/>
      <c r="G149" s="304"/>
      <c r="H149" s="304"/>
      <c r="I149" s="304"/>
      <c r="J149" s="304"/>
      <c r="K149" s="303"/>
      <c r="L149" s="304"/>
      <c r="M149" s="303"/>
      <c r="N149" s="304"/>
      <c r="O149" s="306"/>
    </row>
    <row r="150" spans="2:15">
      <c r="B150" s="465">
        <v>83</v>
      </c>
      <c r="C150" s="302" t="s">
        <v>223</v>
      </c>
      <c r="D150" s="303"/>
      <c r="E150" s="303"/>
      <c r="F150" s="303"/>
      <c r="G150" s="304"/>
      <c r="H150" s="304"/>
      <c r="I150" s="304"/>
      <c r="J150" s="304"/>
      <c r="K150" s="303"/>
      <c r="L150" s="304"/>
      <c r="M150" s="303"/>
      <c r="N150" s="304"/>
      <c r="O150" s="306"/>
    </row>
    <row r="151" spans="2:15">
      <c r="B151" s="466">
        <v>68</v>
      </c>
      <c r="C151" s="302" t="s">
        <v>221</v>
      </c>
      <c r="D151" s="303"/>
      <c r="E151" s="303"/>
      <c r="F151" s="303"/>
      <c r="G151" s="304"/>
      <c r="H151" s="304"/>
      <c r="I151" s="304"/>
      <c r="J151" s="304"/>
      <c r="K151" s="303"/>
      <c r="L151" s="304"/>
      <c r="M151" s="303"/>
      <c r="N151" s="304"/>
      <c r="O151" s="306"/>
    </row>
    <row r="152" spans="2:15">
      <c r="B152" s="465">
        <v>84</v>
      </c>
      <c r="C152" s="302" t="s">
        <v>222</v>
      </c>
      <c r="D152" s="303"/>
      <c r="E152" s="303"/>
      <c r="F152" s="303"/>
      <c r="G152" s="304"/>
      <c r="H152" s="304"/>
      <c r="I152" s="304"/>
      <c r="J152" s="304"/>
      <c r="K152" s="303"/>
      <c r="L152" s="304"/>
      <c r="M152" s="303"/>
      <c r="N152" s="304"/>
      <c r="O152" s="306"/>
    </row>
    <row r="153" spans="2:15">
      <c r="B153" s="465"/>
      <c r="C153" s="302" t="s">
        <v>223</v>
      </c>
      <c r="D153" s="303"/>
      <c r="E153" s="303"/>
      <c r="F153" s="303"/>
      <c r="G153" s="304"/>
      <c r="H153" s="304"/>
      <c r="I153" s="304"/>
      <c r="J153" s="304"/>
      <c r="K153" s="303"/>
      <c r="L153" s="304"/>
      <c r="M153" s="303"/>
      <c r="N153" s="304"/>
      <c r="O153" s="306"/>
    </row>
    <row r="154" spans="2:15">
      <c r="B154" s="466">
        <v>69</v>
      </c>
      <c r="C154" s="302" t="s">
        <v>221</v>
      </c>
      <c r="D154" s="303"/>
      <c r="E154" s="303"/>
      <c r="F154" s="303"/>
      <c r="G154" s="304"/>
      <c r="H154" s="304"/>
      <c r="I154" s="304"/>
      <c r="J154" s="304"/>
      <c r="K154" s="303"/>
      <c r="L154" s="304"/>
      <c r="M154" s="303"/>
      <c r="N154" s="304"/>
      <c r="O154" s="306"/>
    </row>
    <row r="155" spans="2:15">
      <c r="B155" s="465"/>
      <c r="C155" s="302" t="s">
        <v>222</v>
      </c>
      <c r="D155" s="303"/>
      <c r="E155" s="303"/>
      <c r="F155" s="303"/>
      <c r="G155" s="304"/>
      <c r="H155" s="304"/>
      <c r="I155" s="304"/>
      <c r="J155" s="304"/>
      <c r="K155" s="303"/>
      <c r="L155" s="304"/>
      <c r="M155" s="303"/>
      <c r="N155" s="304"/>
      <c r="O155" s="306"/>
    </row>
    <row r="156" spans="2:15">
      <c r="B156" s="465"/>
      <c r="C156" s="302" t="s">
        <v>223</v>
      </c>
      <c r="D156" s="303"/>
      <c r="E156" s="303"/>
      <c r="F156" s="303"/>
      <c r="G156" s="304"/>
      <c r="H156" s="304"/>
      <c r="I156" s="304"/>
      <c r="J156" s="304"/>
      <c r="K156" s="303"/>
      <c r="L156" s="304"/>
      <c r="M156" s="303"/>
      <c r="N156" s="304"/>
      <c r="O156" s="306"/>
    </row>
    <row r="157" spans="2:15">
      <c r="B157" s="466">
        <v>70</v>
      </c>
      <c r="C157" s="302" t="s">
        <v>221</v>
      </c>
      <c r="D157" s="303"/>
      <c r="E157" s="303"/>
      <c r="F157" s="303"/>
      <c r="G157" s="304"/>
      <c r="H157" s="304"/>
      <c r="I157" s="304"/>
      <c r="J157" s="304"/>
      <c r="K157" s="303"/>
      <c r="L157" s="304"/>
      <c r="M157" s="303"/>
      <c r="N157" s="304"/>
      <c r="O157" s="306"/>
    </row>
    <row r="158" spans="2:15">
      <c r="B158" s="465"/>
      <c r="C158" s="302" t="s">
        <v>222</v>
      </c>
      <c r="D158" s="303"/>
      <c r="E158" s="303"/>
      <c r="F158" s="303"/>
      <c r="G158" s="304"/>
      <c r="H158" s="304"/>
      <c r="I158" s="304"/>
      <c r="J158" s="304"/>
      <c r="K158" s="303"/>
      <c r="L158" s="304"/>
      <c r="M158" s="303"/>
      <c r="N158" s="304"/>
      <c r="O158" s="306"/>
    </row>
    <row r="159" spans="2:15">
      <c r="B159" s="465">
        <v>87</v>
      </c>
      <c r="C159" s="302" t="s">
        <v>223</v>
      </c>
      <c r="D159" s="303"/>
      <c r="E159" s="303"/>
      <c r="F159" s="303"/>
      <c r="G159" s="304"/>
      <c r="H159" s="304"/>
      <c r="I159" s="304"/>
      <c r="J159" s="304"/>
      <c r="K159" s="303"/>
      <c r="L159" s="304"/>
      <c r="M159" s="303"/>
      <c r="N159" s="304"/>
      <c r="O159" s="306"/>
    </row>
    <row r="160" spans="2:15">
      <c r="B160" s="466">
        <v>71</v>
      </c>
      <c r="C160" s="302" t="s">
        <v>221</v>
      </c>
      <c r="D160" s="303"/>
      <c r="E160" s="303"/>
      <c r="F160" s="303"/>
      <c r="G160" s="304"/>
      <c r="H160" s="304"/>
      <c r="I160" s="304"/>
      <c r="J160" s="304"/>
      <c r="K160" s="303"/>
      <c r="L160" s="304"/>
      <c r="M160" s="303"/>
      <c r="N160" s="304"/>
      <c r="O160" s="306"/>
    </row>
    <row r="161" spans="2:15">
      <c r="B161" s="465">
        <v>88</v>
      </c>
      <c r="C161" s="302" t="s">
        <v>222</v>
      </c>
      <c r="D161" s="303"/>
      <c r="E161" s="303"/>
      <c r="F161" s="303"/>
      <c r="G161" s="304"/>
      <c r="H161" s="304"/>
      <c r="I161" s="304"/>
      <c r="J161" s="304"/>
      <c r="K161" s="303"/>
      <c r="L161" s="304"/>
      <c r="M161" s="303"/>
      <c r="N161" s="304"/>
      <c r="O161" s="306"/>
    </row>
    <row r="162" spans="2:15">
      <c r="B162" s="465"/>
      <c r="C162" s="302" t="s">
        <v>223</v>
      </c>
      <c r="D162" s="303"/>
      <c r="E162" s="303"/>
      <c r="F162" s="303"/>
      <c r="G162" s="304"/>
      <c r="H162" s="304"/>
      <c r="I162" s="304"/>
      <c r="J162" s="304"/>
      <c r="K162" s="303"/>
      <c r="L162" s="304"/>
      <c r="M162" s="303"/>
      <c r="N162" s="304"/>
      <c r="O162" s="306"/>
    </row>
    <row r="163" spans="2:15">
      <c r="B163" s="466">
        <v>72</v>
      </c>
      <c r="C163" s="302" t="s">
        <v>221</v>
      </c>
      <c r="D163" s="303"/>
      <c r="E163" s="303"/>
      <c r="F163" s="303"/>
      <c r="G163" s="304"/>
      <c r="H163" s="304"/>
      <c r="I163" s="304"/>
      <c r="J163" s="304"/>
      <c r="K163" s="303"/>
      <c r="L163" s="304"/>
      <c r="M163" s="303"/>
      <c r="N163" s="304"/>
      <c r="O163" s="306"/>
    </row>
    <row r="164" spans="2:15">
      <c r="B164" s="465"/>
      <c r="C164" s="302" t="s">
        <v>222</v>
      </c>
      <c r="D164" s="303"/>
      <c r="E164" s="303"/>
      <c r="F164" s="303"/>
      <c r="G164" s="304"/>
      <c r="H164" s="304"/>
      <c r="I164" s="304"/>
      <c r="J164" s="304"/>
      <c r="K164" s="303"/>
      <c r="L164" s="304"/>
      <c r="M164" s="303"/>
      <c r="N164" s="304"/>
      <c r="O164" s="306"/>
    </row>
    <row r="165" spans="2:15">
      <c r="B165" s="465"/>
      <c r="C165" s="302" t="s">
        <v>223</v>
      </c>
      <c r="D165" s="303"/>
      <c r="E165" s="303"/>
      <c r="F165" s="303"/>
      <c r="G165" s="304"/>
      <c r="H165" s="304"/>
      <c r="I165" s="304"/>
      <c r="J165" s="304"/>
      <c r="K165" s="303"/>
      <c r="L165" s="304"/>
      <c r="M165" s="303"/>
      <c r="N165" s="304"/>
      <c r="O165" s="306"/>
    </row>
    <row r="166" spans="2:15">
      <c r="B166" s="466">
        <v>73</v>
      </c>
      <c r="C166" s="302" t="s">
        <v>221</v>
      </c>
      <c r="D166" s="303"/>
      <c r="E166" s="303"/>
      <c r="F166" s="303"/>
      <c r="G166" s="304"/>
      <c r="H166" s="304"/>
      <c r="I166" s="304"/>
      <c r="J166" s="304"/>
      <c r="K166" s="303"/>
      <c r="L166" s="304"/>
      <c r="M166" s="303"/>
      <c r="N166" s="304"/>
      <c r="O166" s="306"/>
    </row>
    <row r="167" spans="2:15">
      <c r="B167" s="465"/>
      <c r="C167" s="302" t="s">
        <v>222</v>
      </c>
      <c r="D167" s="303"/>
      <c r="E167" s="303"/>
      <c r="F167" s="303"/>
      <c r="G167" s="304"/>
      <c r="H167" s="304"/>
      <c r="I167" s="304"/>
      <c r="J167" s="304"/>
      <c r="K167" s="303"/>
      <c r="L167" s="304"/>
      <c r="M167" s="303"/>
      <c r="N167" s="304"/>
      <c r="O167" s="306"/>
    </row>
    <row r="168" spans="2:15">
      <c r="B168" s="465"/>
      <c r="C168" s="302" t="s">
        <v>223</v>
      </c>
      <c r="D168" s="303"/>
      <c r="E168" s="303"/>
      <c r="F168" s="303"/>
      <c r="G168" s="304"/>
      <c r="H168" s="304"/>
      <c r="I168" s="304"/>
      <c r="J168" s="304"/>
      <c r="K168" s="303"/>
      <c r="L168" s="304"/>
      <c r="M168" s="303"/>
      <c r="N168" s="304"/>
      <c r="O168" s="306"/>
    </row>
    <row r="169" spans="2:15">
      <c r="B169" s="466">
        <v>74</v>
      </c>
      <c r="C169" s="302" t="s">
        <v>221</v>
      </c>
      <c r="D169" s="303"/>
      <c r="E169" s="303"/>
      <c r="F169" s="303"/>
      <c r="G169" s="304"/>
      <c r="H169" s="304"/>
      <c r="I169" s="304"/>
      <c r="J169" s="304"/>
      <c r="K169" s="303"/>
      <c r="L169" s="304"/>
      <c r="M169" s="303"/>
      <c r="N169" s="304"/>
      <c r="O169" s="306"/>
    </row>
    <row r="170" spans="2:15">
      <c r="B170" s="465"/>
      <c r="C170" s="302" t="s">
        <v>222</v>
      </c>
      <c r="D170" s="303"/>
      <c r="E170" s="303"/>
      <c r="F170" s="303"/>
      <c r="G170" s="304"/>
      <c r="H170" s="304"/>
      <c r="I170" s="304"/>
      <c r="J170" s="304"/>
      <c r="K170" s="303"/>
      <c r="L170" s="304"/>
      <c r="M170" s="303"/>
      <c r="N170" s="304"/>
      <c r="O170" s="306"/>
    </row>
    <row r="171" spans="2:15">
      <c r="B171" s="465"/>
      <c r="C171" s="302" t="s">
        <v>223</v>
      </c>
      <c r="D171" s="303"/>
      <c r="E171" s="303"/>
      <c r="F171" s="303"/>
      <c r="G171" s="304"/>
      <c r="H171" s="304"/>
      <c r="I171" s="304"/>
      <c r="J171" s="304"/>
      <c r="K171" s="303"/>
      <c r="L171" s="304"/>
      <c r="M171" s="303"/>
      <c r="N171" s="304"/>
      <c r="O171" s="306"/>
    </row>
    <row r="172" spans="2:15">
      <c r="B172" s="466">
        <v>75</v>
      </c>
      <c r="C172" s="302" t="s">
        <v>221</v>
      </c>
      <c r="D172" s="303"/>
      <c r="E172" s="303"/>
      <c r="F172" s="303"/>
      <c r="G172" s="304"/>
      <c r="H172" s="304"/>
      <c r="I172" s="304"/>
      <c r="J172" s="304"/>
      <c r="K172" s="303"/>
      <c r="L172" s="304"/>
      <c r="M172" s="303"/>
      <c r="N172" s="304"/>
      <c r="O172" s="306"/>
    </row>
    <row r="173" spans="2:15">
      <c r="B173" s="465"/>
      <c r="C173" s="302" t="s">
        <v>222</v>
      </c>
      <c r="D173" s="303"/>
      <c r="E173" s="303"/>
      <c r="F173" s="303"/>
      <c r="G173" s="304"/>
      <c r="H173" s="304"/>
      <c r="I173" s="304"/>
      <c r="J173" s="304"/>
      <c r="K173" s="303"/>
      <c r="L173" s="304"/>
      <c r="M173" s="303"/>
      <c r="N173" s="304"/>
      <c r="O173" s="306"/>
    </row>
    <row r="174" spans="2:15">
      <c r="B174" s="465"/>
      <c r="C174" s="302" t="s">
        <v>223</v>
      </c>
      <c r="D174" s="303"/>
      <c r="E174" s="303"/>
      <c r="F174" s="303"/>
      <c r="G174" s="304"/>
      <c r="H174" s="304"/>
      <c r="I174" s="304"/>
      <c r="J174" s="304"/>
      <c r="K174" s="303"/>
      <c r="L174" s="304"/>
      <c r="M174" s="303"/>
      <c r="N174" s="304"/>
      <c r="O174" s="306"/>
    </row>
    <row r="175" spans="2:15">
      <c r="B175" s="466">
        <v>76</v>
      </c>
      <c r="C175" s="302" t="s">
        <v>221</v>
      </c>
      <c r="D175" s="303"/>
      <c r="E175" s="303"/>
      <c r="F175" s="303"/>
      <c r="G175" s="304"/>
      <c r="H175" s="304"/>
      <c r="I175" s="304"/>
      <c r="J175" s="304"/>
      <c r="K175" s="303"/>
      <c r="L175" s="304"/>
      <c r="M175" s="303"/>
      <c r="N175" s="304"/>
      <c r="O175" s="306"/>
    </row>
    <row r="176" spans="2:15">
      <c r="B176" s="465"/>
      <c r="C176" s="302" t="s">
        <v>222</v>
      </c>
      <c r="D176" s="303"/>
      <c r="E176" s="303"/>
      <c r="F176" s="303"/>
      <c r="G176" s="304"/>
      <c r="H176" s="304"/>
      <c r="I176" s="304"/>
      <c r="J176" s="304"/>
      <c r="K176" s="303"/>
      <c r="L176" s="304"/>
      <c r="M176" s="303"/>
      <c r="N176" s="304"/>
      <c r="O176" s="306"/>
    </row>
    <row r="177" spans="2:15">
      <c r="B177" s="465"/>
      <c r="C177" s="302" t="s">
        <v>223</v>
      </c>
      <c r="D177" s="303"/>
      <c r="E177" s="303"/>
      <c r="F177" s="303"/>
      <c r="G177" s="304"/>
      <c r="H177" s="304"/>
      <c r="I177" s="304"/>
      <c r="J177" s="304"/>
      <c r="K177" s="303"/>
      <c r="L177" s="304"/>
      <c r="M177" s="303"/>
      <c r="N177" s="304"/>
      <c r="O177" s="306"/>
    </row>
    <row r="178" spans="2:15">
      <c r="B178" s="466">
        <v>77</v>
      </c>
      <c r="C178" s="302" t="s">
        <v>221</v>
      </c>
      <c r="D178" s="303"/>
      <c r="E178" s="303"/>
      <c r="F178" s="303"/>
      <c r="G178" s="304"/>
      <c r="H178" s="304"/>
      <c r="I178" s="304"/>
      <c r="J178" s="304"/>
      <c r="K178" s="303"/>
      <c r="L178" s="304"/>
      <c r="M178" s="303"/>
      <c r="N178" s="304"/>
      <c r="O178" s="306"/>
    </row>
    <row r="179" spans="2:15">
      <c r="B179" s="465"/>
      <c r="C179" s="302" t="s">
        <v>222</v>
      </c>
      <c r="D179" s="303"/>
      <c r="E179" s="303"/>
      <c r="F179" s="303"/>
      <c r="G179" s="304"/>
      <c r="H179" s="304"/>
      <c r="I179" s="304"/>
      <c r="J179" s="304"/>
      <c r="K179" s="303"/>
      <c r="L179" s="304"/>
      <c r="M179" s="303"/>
      <c r="N179" s="304"/>
      <c r="O179" s="306"/>
    </row>
    <row r="180" spans="2:15">
      <c r="B180" s="465"/>
      <c r="C180" s="302" t="s">
        <v>223</v>
      </c>
      <c r="D180" s="303"/>
      <c r="E180" s="303"/>
      <c r="F180" s="303"/>
      <c r="G180" s="304"/>
      <c r="H180" s="304"/>
      <c r="I180" s="304"/>
      <c r="J180" s="304"/>
      <c r="K180" s="303"/>
      <c r="L180" s="304"/>
      <c r="M180" s="303"/>
      <c r="N180" s="304"/>
      <c r="O180" s="306"/>
    </row>
    <row r="181" spans="2:15">
      <c r="B181" s="466">
        <v>78</v>
      </c>
      <c r="C181" s="302" t="s">
        <v>221</v>
      </c>
      <c r="D181" s="303"/>
      <c r="E181" s="303"/>
      <c r="F181" s="303"/>
      <c r="G181" s="304"/>
      <c r="H181" s="304"/>
      <c r="I181" s="304"/>
      <c r="J181" s="304"/>
      <c r="K181" s="303"/>
      <c r="L181" s="304"/>
      <c r="M181" s="303"/>
      <c r="N181" s="304"/>
      <c r="O181" s="306"/>
    </row>
    <row r="182" spans="2:15">
      <c r="B182" s="465"/>
      <c r="C182" s="302" t="s">
        <v>222</v>
      </c>
      <c r="D182" s="303"/>
      <c r="E182" s="303"/>
      <c r="F182" s="303"/>
      <c r="G182" s="304"/>
      <c r="H182" s="304"/>
      <c r="I182" s="304"/>
      <c r="J182" s="304"/>
      <c r="K182" s="303"/>
      <c r="L182" s="304"/>
      <c r="M182" s="303"/>
      <c r="N182" s="304"/>
      <c r="O182" s="306"/>
    </row>
    <row r="183" spans="2:15">
      <c r="B183" s="465"/>
      <c r="C183" s="302" t="s">
        <v>223</v>
      </c>
      <c r="D183" s="303"/>
      <c r="E183" s="303"/>
      <c r="F183" s="303"/>
      <c r="G183" s="304"/>
      <c r="H183" s="304"/>
      <c r="I183" s="304"/>
      <c r="J183" s="304"/>
      <c r="K183" s="303"/>
      <c r="L183" s="304"/>
      <c r="M183" s="303"/>
      <c r="N183" s="304"/>
      <c r="O183" s="306"/>
    </row>
    <row r="184" spans="2:15">
      <c r="B184" s="466">
        <v>79</v>
      </c>
      <c r="C184" s="302" t="s">
        <v>221</v>
      </c>
      <c r="D184" s="303"/>
      <c r="E184" s="303"/>
      <c r="F184" s="303"/>
      <c r="G184" s="304"/>
      <c r="H184" s="304"/>
      <c r="I184" s="304"/>
      <c r="J184" s="304"/>
      <c r="K184" s="303"/>
      <c r="L184" s="304"/>
      <c r="M184" s="303"/>
      <c r="N184" s="304"/>
      <c r="O184" s="306"/>
    </row>
    <row r="185" spans="2:15">
      <c r="B185" s="465"/>
      <c r="C185" s="302" t="s">
        <v>222</v>
      </c>
      <c r="D185" s="303"/>
      <c r="E185" s="303"/>
      <c r="F185" s="303"/>
      <c r="G185" s="304"/>
      <c r="H185" s="304"/>
      <c r="I185" s="304"/>
      <c r="J185" s="304"/>
      <c r="K185" s="303"/>
      <c r="L185" s="304"/>
      <c r="M185" s="303"/>
      <c r="N185" s="304"/>
      <c r="O185" s="306"/>
    </row>
    <row r="186" spans="2:15">
      <c r="B186" s="465"/>
      <c r="C186" s="302" t="s">
        <v>223</v>
      </c>
      <c r="D186" s="303"/>
      <c r="E186" s="303"/>
      <c r="F186" s="303"/>
      <c r="G186" s="304"/>
      <c r="H186" s="304"/>
      <c r="I186" s="304"/>
      <c r="J186" s="304"/>
      <c r="K186" s="303"/>
      <c r="L186" s="304"/>
      <c r="M186" s="303"/>
      <c r="N186" s="304"/>
      <c r="O186" s="306"/>
    </row>
    <row r="187" spans="2:15">
      <c r="B187" s="466">
        <v>80</v>
      </c>
      <c r="C187" s="302" t="s">
        <v>221</v>
      </c>
      <c r="D187" s="303"/>
      <c r="E187" s="303"/>
      <c r="F187" s="303"/>
      <c r="G187" s="304"/>
      <c r="H187" s="304"/>
      <c r="I187" s="304"/>
      <c r="J187" s="304"/>
      <c r="K187" s="303"/>
      <c r="L187" s="304"/>
      <c r="M187" s="303"/>
      <c r="N187" s="304"/>
      <c r="O187" s="306"/>
    </row>
    <row r="188" spans="2:15">
      <c r="B188" s="465"/>
      <c r="C188" s="302" t="s">
        <v>222</v>
      </c>
      <c r="D188" s="303"/>
      <c r="E188" s="303"/>
      <c r="F188" s="303"/>
      <c r="G188" s="304"/>
      <c r="H188" s="304"/>
      <c r="I188" s="304"/>
      <c r="J188" s="304"/>
      <c r="K188" s="303"/>
      <c r="L188" s="304"/>
      <c r="M188" s="303"/>
      <c r="N188" s="304"/>
      <c r="O188" s="306"/>
    </row>
    <row r="189" spans="2:15">
      <c r="B189" s="465"/>
      <c r="C189" s="302" t="s">
        <v>223</v>
      </c>
      <c r="D189" s="303"/>
      <c r="E189" s="303"/>
      <c r="F189" s="303"/>
      <c r="G189" s="304"/>
      <c r="H189" s="304"/>
      <c r="I189" s="304"/>
      <c r="J189" s="304"/>
      <c r="K189" s="303"/>
      <c r="L189" s="304"/>
      <c r="M189" s="303"/>
      <c r="N189" s="304"/>
      <c r="O189" s="306"/>
    </row>
    <row r="190" spans="2:15">
      <c r="B190" s="466">
        <v>81</v>
      </c>
      <c r="C190" s="302" t="s">
        <v>221</v>
      </c>
      <c r="D190" s="303"/>
      <c r="E190" s="303"/>
      <c r="F190" s="303"/>
      <c r="G190" s="304"/>
      <c r="H190" s="304"/>
      <c r="I190" s="304"/>
      <c r="J190" s="304"/>
      <c r="K190" s="303"/>
      <c r="L190" s="304"/>
      <c r="M190" s="303"/>
      <c r="N190" s="304"/>
      <c r="O190" s="306"/>
    </row>
    <row r="191" spans="2:15">
      <c r="B191" s="465"/>
      <c r="C191" s="302" t="s">
        <v>222</v>
      </c>
      <c r="D191" s="303"/>
      <c r="E191" s="303"/>
      <c r="F191" s="303"/>
      <c r="G191" s="304"/>
      <c r="H191" s="304"/>
      <c r="I191" s="304"/>
      <c r="J191" s="304"/>
      <c r="K191" s="303"/>
      <c r="L191" s="304"/>
      <c r="M191" s="303"/>
      <c r="N191" s="304"/>
      <c r="O191" s="306"/>
    </row>
    <row r="192" spans="2:15">
      <c r="B192" s="465"/>
      <c r="C192" s="302" t="s">
        <v>223</v>
      </c>
      <c r="D192" s="303"/>
      <c r="E192" s="303"/>
      <c r="F192" s="303"/>
      <c r="G192" s="304"/>
      <c r="H192" s="304"/>
      <c r="I192" s="304"/>
      <c r="J192" s="304"/>
      <c r="K192" s="303"/>
      <c r="L192" s="304"/>
      <c r="M192" s="303"/>
      <c r="N192" s="304"/>
      <c r="O192" s="306"/>
    </row>
    <row r="193" spans="2:15">
      <c r="B193" s="466">
        <v>82</v>
      </c>
      <c r="C193" s="302" t="s">
        <v>221</v>
      </c>
      <c r="D193" s="303"/>
      <c r="E193" s="303"/>
      <c r="F193" s="303"/>
      <c r="G193" s="304"/>
      <c r="H193" s="304"/>
      <c r="I193" s="304"/>
      <c r="J193" s="304"/>
      <c r="K193" s="303"/>
      <c r="L193" s="304"/>
      <c r="M193" s="303"/>
      <c r="N193" s="304"/>
      <c r="O193" s="306"/>
    </row>
    <row r="194" spans="2:15">
      <c r="B194" s="465"/>
      <c r="C194" s="302" t="s">
        <v>222</v>
      </c>
      <c r="D194" s="303"/>
      <c r="E194" s="303"/>
      <c r="F194" s="303"/>
      <c r="G194" s="304"/>
      <c r="H194" s="304"/>
      <c r="I194" s="304"/>
      <c r="J194" s="304"/>
      <c r="K194" s="303"/>
      <c r="L194" s="304"/>
      <c r="M194" s="303"/>
      <c r="N194" s="304"/>
      <c r="O194" s="306"/>
    </row>
    <row r="195" spans="2:15">
      <c r="B195" s="465"/>
      <c r="C195" s="302" t="s">
        <v>223</v>
      </c>
      <c r="D195" s="303"/>
      <c r="E195" s="303"/>
      <c r="F195" s="303"/>
      <c r="G195" s="304"/>
      <c r="H195" s="304"/>
      <c r="I195" s="304"/>
      <c r="J195" s="304"/>
      <c r="K195" s="303"/>
      <c r="L195" s="304"/>
      <c r="M195" s="303"/>
      <c r="N195" s="304"/>
      <c r="O195" s="306"/>
    </row>
    <row r="196" spans="2:15">
      <c r="B196" s="466">
        <v>83</v>
      </c>
      <c r="C196" s="302" t="s">
        <v>221</v>
      </c>
      <c r="D196" s="303"/>
      <c r="E196" s="303"/>
      <c r="F196" s="303"/>
      <c r="G196" s="304"/>
      <c r="H196" s="304"/>
      <c r="I196" s="304"/>
      <c r="J196" s="304"/>
      <c r="K196" s="303"/>
      <c r="L196" s="304"/>
      <c r="M196" s="303"/>
      <c r="N196" s="304"/>
      <c r="O196" s="306"/>
    </row>
    <row r="197" spans="2:15">
      <c r="B197" s="465"/>
      <c r="C197" s="302" t="s">
        <v>222</v>
      </c>
      <c r="D197" s="303"/>
      <c r="E197" s="303"/>
      <c r="F197" s="303"/>
      <c r="G197" s="304"/>
      <c r="H197" s="304"/>
      <c r="I197" s="304"/>
      <c r="J197" s="304"/>
      <c r="K197" s="303"/>
      <c r="L197" s="304"/>
      <c r="M197" s="303"/>
      <c r="N197" s="304"/>
      <c r="O197" s="306"/>
    </row>
    <row r="198" spans="2:15">
      <c r="B198" s="465"/>
      <c r="C198" s="302" t="s">
        <v>223</v>
      </c>
      <c r="D198" s="303"/>
      <c r="E198" s="303"/>
      <c r="F198" s="303"/>
      <c r="G198" s="304"/>
      <c r="H198" s="304"/>
      <c r="I198" s="304"/>
      <c r="J198" s="304"/>
      <c r="K198" s="303"/>
      <c r="L198" s="304"/>
      <c r="M198" s="303"/>
      <c r="N198" s="304"/>
      <c r="O198" s="306"/>
    </row>
    <row r="199" spans="2:15">
      <c r="B199" s="466">
        <v>84</v>
      </c>
      <c r="C199" s="302" t="s">
        <v>221</v>
      </c>
      <c r="D199" s="303"/>
      <c r="E199" s="303"/>
      <c r="F199" s="303"/>
      <c r="G199" s="304"/>
      <c r="H199" s="304"/>
      <c r="I199" s="304"/>
      <c r="J199" s="304"/>
      <c r="K199" s="303"/>
      <c r="L199" s="304"/>
      <c r="M199" s="303"/>
      <c r="N199" s="304"/>
      <c r="O199" s="306"/>
    </row>
    <row r="200" spans="2:15">
      <c r="B200" s="465"/>
      <c r="C200" s="302" t="s">
        <v>222</v>
      </c>
      <c r="D200" s="303"/>
      <c r="E200" s="303"/>
      <c r="F200" s="303"/>
      <c r="G200" s="304"/>
      <c r="H200" s="304"/>
      <c r="I200" s="304"/>
      <c r="J200" s="304"/>
      <c r="K200" s="303"/>
      <c r="L200" s="304"/>
      <c r="M200" s="303"/>
      <c r="N200" s="304"/>
      <c r="O200" s="306"/>
    </row>
    <row r="201" spans="2:15">
      <c r="B201" s="465"/>
      <c r="C201" s="302" t="s">
        <v>223</v>
      </c>
      <c r="D201" s="303"/>
      <c r="E201" s="303"/>
      <c r="F201" s="303"/>
      <c r="G201" s="304"/>
      <c r="H201" s="304"/>
      <c r="I201" s="304"/>
      <c r="J201" s="304"/>
      <c r="K201" s="303"/>
      <c r="L201" s="304"/>
      <c r="M201" s="303"/>
      <c r="N201" s="304"/>
      <c r="O201" s="306"/>
    </row>
    <row r="202" spans="2:15">
      <c r="B202" s="466">
        <v>85</v>
      </c>
      <c r="C202" s="302" t="s">
        <v>221</v>
      </c>
      <c r="D202" s="303"/>
      <c r="E202" s="303"/>
      <c r="F202" s="303"/>
      <c r="G202" s="304"/>
      <c r="H202" s="304"/>
      <c r="I202" s="304"/>
      <c r="J202" s="304"/>
      <c r="K202" s="303"/>
      <c r="L202" s="304"/>
      <c r="M202" s="303"/>
      <c r="N202" s="304"/>
      <c r="O202" s="306"/>
    </row>
    <row r="203" spans="2:15">
      <c r="B203" s="465"/>
      <c r="C203" s="302" t="s">
        <v>222</v>
      </c>
      <c r="D203" s="303"/>
      <c r="E203" s="303"/>
      <c r="F203" s="303"/>
      <c r="G203" s="304"/>
      <c r="H203" s="304"/>
      <c r="I203" s="304"/>
      <c r="J203" s="304"/>
      <c r="K203" s="303"/>
      <c r="L203" s="304"/>
      <c r="M203" s="303"/>
      <c r="N203" s="304"/>
      <c r="O203" s="306"/>
    </row>
    <row r="204" spans="2:15">
      <c r="B204" s="465"/>
      <c r="C204" s="302" t="s">
        <v>223</v>
      </c>
      <c r="D204" s="303"/>
      <c r="E204" s="303"/>
      <c r="F204" s="303"/>
      <c r="G204" s="304"/>
      <c r="H204" s="304"/>
      <c r="I204" s="304"/>
      <c r="J204" s="304"/>
      <c r="K204" s="303"/>
      <c r="L204" s="304"/>
      <c r="M204" s="303"/>
      <c r="N204" s="304"/>
      <c r="O204" s="306"/>
    </row>
    <row r="205" spans="2:15">
      <c r="B205" s="466">
        <v>86</v>
      </c>
      <c r="C205" s="302" t="s">
        <v>221</v>
      </c>
      <c r="D205" s="303"/>
      <c r="E205" s="303"/>
      <c r="F205" s="303"/>
      <c r="G205" s="304"/>
      <c r="H205" s="304"/>
      <c r="I205" s="304"/>
      <c r="J205" s="304"/>
      <c r="K205" s="303"/>
      <c r="L205" s="304"/>
      <c r="M205" s="303"/>
      <c r="N205" s="304"/>
      <c r="O205" s="306"/>
    </row>
    <row r="206" spans="2:15">
      <c r="B206" s="465"/>
      <c r="C206" s="302" t="s">
        <v>222</v>
      </c>
      <c r="D206" s="303"/>
      <c r="E206" s="303"/>
      <c r="F206" s="303"/>
      <c r="G206" s="304"/>
      <c r="H206" s="304"/>
      <c r="I206" s="304"/>
      <c r="J206" s="304"/>
      <c r="K206" s="303"/>
      <c r="L206" s="304"/>
      <c r="M206" s="303"/>
      <c r="N206" s="304"/>
      <c r="O206" s="306"/>
    </row>
    <row r="207" spans="2:15">
      <c r="B207" s="465"/>
      <c r="C207" s="302" t="s">
        <v>223</v>
      </c>
      <c r="D207" s="303"/>
      <c r="E207" s="303"/>
      <c r="F207" s="303"/>
      <c r="G207" s="304"/>
      <c r="H207" s="304"/>
      <c r="I207" s="304"/>
      <c r="J207" s="304"/>
      <c r="K207" s="303"/>
      <c r="L207" s="304"/>
      <c r="M207" s="303"/>
      <c r="N207" s="304"/>
      <c r="O207" s="306"/>
    </row>
    <row r="208" spans="2:15">
      <c r="B208" s="466">
        <v>87</v>
      </c>
      <c r="C208" s="302" t="s">
        <v>221</v>
      </c>
      <c r="D208" s="303"/>
      <c r="E208" s="303"/>
      <c r="F208" s="303"/>
      <c r="G208" s="304"/>
      <c r="H208" s="304"/>
      <c r="I208" s="304"/>
      <c r="J208" s="304"/>
      <c r="K208" s="303"/>
      <c r="L208" s="304"/>
      <c r="M208" s="303"/>
      <c r="N208" s="304"/>
      <c r="O208" s="306"/>
    </row>
    <row r="209" spans="2:15">
      <c r="B209" s="465"/>
      <c r="C209" s="302" t="s">
        <v>222</v>
      </c>
      <c r="D209" s="303"/>
      <c r="E209" s="303"/>
      <c r="F209" s="303"/>
      <c r="G209" s="304"/>
      <c r="H209" s="304"/>
      <c r="I209" s="304"/>
      <c r="J209" s="304"/>
      <c r="K209" s="303"/>
      <c r="L209" s="304"/>
      <c r="M209" s="303"/>
      <c r="N209" s="304"/>
      <c r="O209" s="306"/>
    </row>
    <row r="210" spans="2:15">
      <c r="B210" s="465"/>
      <c r="C210" s="302" t="s">
        <v>223</v>
      </c>
      <c r="D210" s="303"/>
      <c r="E210" s="303"/>
      <c r="F210" s="303"/>
      <c r="G210" s="304"/>
      <c r="H210" s="304"/>
      <c r="I210" s="304"/>
      <c r="J210" s="304"/>
      <c r="K210" s="303"/>
      <c r="L210" s="304"/>
      <c r="M210" s="303"/>
      <c r="N210" s="304"/>
      <c r="O210" s="306"/>
    </row>
    <row r="211" spans="2:15">
      <c r="B211" s="466">
        <v>88</v>
      </c>
      <c r="C211" s="302" t="s">
        <v>221</v>
      </c>
      <c r="D211" s="303"/>
      <c r="E211" s="303"/>
      <c r="F211" s="303"/>
      <c r="G211" s="304"/>
      <c r="H211" s="304"/>
      <c r="I211" s="304"/>
      <c r="J211" s="304"/>
      <c r="K211" s="303"/>
      <c r="L211" s="304"/>
      <c r="M211" s="303"/>
      <c r="N211" s="304"/>
      <c r="O211" s="306"/>
    </row>
    <row r="212" spans="2:15">
      <c r="B212" s="465"/>
      <c r="C212" s="302" t="s">
        <v>222</v>
      </c>
      <c r="D212" s="303"/>
      <c r="E212" s="303"/>
      <c r="F212" s="303"/>
      <c r="G212" s="304"/>
      <c r="H212" s="304"/>
      <c r="I212" s="304"/>
      <c r="J212" s="304"/>
      <c r="K212" s="303"/>
      <c r="L212" s="304"/>
      <c r="M212" s="303"/>
      <c r="N212" s="304"/>
      <c r="O212" s="306"/>
    </row>
    <row r="213" spans="2:15">
      <c r="B213" s="465"/>
      <c r="C213" s="302" t="s">
        <v>223</v>
      </c>
      <c r="D213" s="303"/>
      <c r="E213" s="303"/>
      <c r="F213" s="303"/>
      <c r="G213" s="304"/>
      <c r="H213" s="304"/>
      <c r="I213" s="304"/>
      <c r="J213" s="304"/>
      <c r="K213" s="303"/>
      <c r="L213" s="304"/>
      <c r="M213" s="303"/>
      <c r="N213" s="304"/>
      <c r="O213" s="306"/>
    </row>
    <row r="214" spans="2:15">
      <c r="B214" s="466">
        <v>89</v>
      </c>
      <c r="C214" s="302" t="s">
        <v>221</v>
      </c>
      <c r="D214" s="303"/>
      <c r="E214" s="303"/>
      <c r="F214" s="303"/>
      <c r="G214" s="304"/>
      <c r="H214" s="304"/>
      <c r="I214" s="304"/>
      <c r="J214" s="304"/>
      <c r="K214" s="303"/>
      <c r="L214" s="304"/>
      <c r="M214" s="303"/>
      <c r="N214" s="304"/>
      <c r="O214" s="306"/>
    </row>
    <row r="215" spans="2:15">
      <c r="B215" s="465"/>
      <c r="C215" s="302" t="s">
        <v>222</v>
      </c>
      <c r="D215" s="303"/>
      <c r="E215" s="303"/>
      <c r="F215" s="303"/>
      <c r="G215" s="304"/>
      <c r="H215" s="304"/>
      <c r="I215" s="304"/>
      <c r="J215" s="304"/>
      <c r="K215" s="303"/>
      <c r="L215" s="304"/>
      <c r="M215" s="303"/>
      <c r="N215" s="304"/>
      <c r="O215" s="306"/>
    </row>
    <row r="216" spans="2:15">
      <c r="B216" s="465"/>
      <c r="C216" s="302" t="s">
        <v>223</v>
      </c>
      <c r="D216" s="303"/>
      <c r="E216" s="303"/>
      <c r="F216" s="303"/>
      <c r="G216" s="304"/>
      <c r="H216" s="304"/>
      <c r="I216" s="304"/>
      <c r="J216" s="304"/>
      <c r="K216" s="303"/>
      <c r="L216" s="304"/>
      <c r="M216" s="303"/>
      <c r="N216" s="304"/>
      <c r="O216" s="306"/>
    </row>
    <row r="217" spans="2:15">
      <c r="B217" s="466" t="s">
        <v>224</v>
      </c>
      <c r="C217" s="302" t="s">
        <v>221</v>
      </c>
      <c r="D217" s="303"/>
      <c r="E217" s="303"/>
      <c r="F217" s="303"/>
      <c r="G217" s="304"/>
      <c r="H217" s="304"/>
      <c r="I217" s="304"/>
      <c r="J217" s="304"/>
      <c r="K217" s="303"/>
      <c r="L217" s="304"/>
      <c r="M217" s="303"/>
      <c r="N217" s="304"/>
      <c r="O217" s="306"/>
    </row>
    <row r="218" spans="2:15">
      <c r="B218" s="465"/>
      <c r="C218" s="302" t="s">
        <v>222</v>
      </c>
      <c r="D218" s="303"/>
      <c r="E218" s="303"/>
      <c r="F218" s="303"/>
      <c r="G218" s="304"/>
      <c r="H218" s="304"/>
      <c r="I218" s="304"/>
      <c r="J218" s="304"/>
      <c r="K218" s="303"/>
      <c r="L218" s="304"/>
      <c r="M218" s="303"/>
      <c r="N218" s="304"/>
      <c r="O218" s="306"/>
    </row>
    <row r="219" spans="2:15">
      <c r="B219" s="467"/>
      <c r="C219" s="302" t="s">
        <v>223</v>
      </c>
      <c r="D219" s="303"/>
      <c r="E219" s="303"/>
      <c r="F219" s="303"/>
      <c r="G219" s="304"/>
      <c r="H219" s="304"/>
      <c r="I219" s="304"/>
      <c r="J219" s="304"/>
      <c r="K219" s="303"/>
      <c r="L219" s="304"/>
      <c r="M219" s="303"/>
      <c r="N219" s="304"/>
      <c r="O219" s="306"/>
    </row>
    <row r="220" spans="2:15">
      <c r="B220" s="307"/>
      <c r="C220" s="308"/>
      <c r="D220" s="309"/>
      <c r="E220" s="309"/>
      <c r="F220" s="309"/>
      <c r="G220" s="309"/>
      <c r="H220" s="309"/>
      <c r="I220" s="309"/>
      <c r="J220" s="309"/>
      <c r="K220" s="309"/>
      <c r="L220" s="309"/>
      <c r="M220" s="309"/>
      <c r="N220" s="309"/>
      <c r="O220" s="309"/>
    </row>
    <row r="221" spans="2:15">
      <c r="B221" s="466" t="s">
        <v>225</v>
      </c>
      <c r="C221" s="310" t="s">
        <v>221</v>
      </c>
      <c r="D221" s="303"/>
      <c r="E221" s="303"/>
      <c r="F221" s="303"/>
      <c r="G221" s="304"/>
      <c r="H221" s="304"/>
      <c r="I221" s="304"/>
      <c r="J221" s="304"/>
      <c r="K221" s="303"/>
      <c r="L221" s="304"/>
      <c r="M221" s="303"/>
      <c r="N221" s="304"/>
      <c r="O221" s="306"/>
    </row>
    <row r="222" spans="2:15">
      <c r="B222" s="465"/>
      <c r="C222" s="310" t="s">
        <v>222</v>
      </c>
      <c r="D222" s="303"/>
      <c r="E222" s="303"/>
      <c r="F222" s="303"/>
      <c r="G222" s="304"/>
      <c r="H222" s="304"/>
      <c r="I222" s="304"/>
      <c r="J222" s="304"/>
      <c r="K222" s="303"/>
      <c r="L222" s="304"/>
      <c r="M222" s="303"/>
      <c r="N222" s="304"/>
      <c r="O222" s="306"/>
    </row>
    <row r="223" spans="2:15">
      <c r="B223" s="467"/>
      <c r="C223" s="311" t="s">
        <v>223</v>
      </c>
      <c r="D223" s="312"/>
      <c r="E223" s="312"/>
      <c r="F223" s="312"/>
      <c r="G223" s="313"/>
      <c r="H223" s="313"/>
      <c r="I223" s="313"/>
      <c r="J223" s="313"/>
      <c r="K223" s="312"/>
      <c r="L223" s="313"/>
      <c r="M223" s="312"/>
      <c r="N223" s="313"/>
      <c r="O223" s="314"/>
    </row>
    <row r="224" spans="2:15">
      <c r="B224" s="307"/>
      <c r="C224" s="308"/>
      <c r="D224" s="309"/>
      <c r="E224" s="309"/>
      <c r="F224" s="309"/>
      <c r="G224" s="309"/>
      <c r="H224" s="309"/>
      <c r="I224" s="309"/>
      <c r="J224" s="309"/>
      <c r="K224" s="309"/>
      <c r="L224" s="309"/>
      <c r="M224" s="309"/>
      <c r="N224" s="309"/>
      <c r="O224" s="309"/>
    </row>
    <row r="225" spans="2:15">
      <c r="B225" s="315" t="s">
        <v>226</v>
      </c>
      <c r="C225" s="316" t="s">
        <v>227</v>
      </c>
      <c r="D225" s="303"/>
      <c r="E225" s="303"/>
      <c r="F225" s="303"/>
      <c r="G225" s="304"/>
      <c r="H225" s="304"/>
      <c r="I225" s="304"/>
      <c r="J225" s="304"/>
      <c r="K225" s="303"/>
      <c r="L225" s="304"/>
      <c r="M225" s="303"/>
      <c r="N225" s="304"/>
      <c r="O225" s="306"/>
    </row>
  </sheetData>
  <sheetProtection algorithmName="SHA-512" hashValue="FjcGrM8gk7NPGV0Ooh1LDjyEiih/yPudCkqkNZSZf++zgDATRw6HNPr8vurxaAJ6uH8siTkehH5UUQFNKNBeDQ==" saltValue="JQKMNBOTvBGXrsY1nA9x8w==" spinCount="100000" sheet="1" objects="1" scenarios="1"/>
  <mergeCells count="75">
    <mergeCell ref="B214:B216"/>
    <mergeCell ref="B217:B219"/>
    <mergeCell ref="B221:B223"/>
    <mergeCell ref="B3:D3"/>
    <mergeCell ref="E3:G3"/>
    <mergeCell ref="B196:B198"/>
    <mergeCell ref="B199:B201"/>
    <mergeCell ref="B202:B204"/>
    <mergeCell ref="B205:B207"/>
    <mergeCell ref="B208:B210"/>
    <mergeCell ref="B211:B213"/>
    <mergeCell ref="B178:B180"/>
    <mergeCell ref="B181:B183"/>
    <mergeCell ref="B184:B186"/>
    <mergeCell ref="B187:B189"/>
    <mergeCell ref="B190:B192"/>
    <mergeCell ref="B193:B195"/>
    <mergeCell ref="B160:B162"/>
    <mergeCell ref="B163:B165"/>
    <mergeCell ref="B166:B168"/>
    <mergeCell ref="B169:B171"/>
    <mergeCell ref="B172:B174"/>
    <mergeCell ref="B175:B177"/>
    <mergeCell ref="B157:B159"/>
    <mergeCell ref="B124:B126"/>
    <mergeCell ref="B127:B129"/>
    <mergeCell ref="B130:B132"/>
    <mergeCell ref="B133:B135"/>
    <mergeCell ref="B136:B138"/>
    <mergeCell ref="B139:B141"/>
    <mergeCell ref="B142:B144"/>
    <mergeCell ref="B145:B147"/>
    <mergeCell ref="B148:B150"/>
    <mergeCell ref="B151:B153"/>
    <mergeCell ref="B154:B156"/>
    <mergeCell ref="B121:B123"/>
    <mergeCell ref="B88:B90"/>
    <mergeCell ref="B91:B93"/>
    <mergeCell ref="B94:B96"/>
    <mergeCell ref="B97:B99"/>
    <mergeCell ref="B100:B102"/>
    <mergeCell ref="B103:B105"/>
    <mergeCell ref="B106:B108"/>
    <mergeCell ref="B109:B111"/>
    <mergeCell ref="B112:B114"/>
    <mergeCell ref="B115:B117"/>
    <mergeCell ref="B118:B120"/>
    <mergeCell ref="B85:B87"/>
    <mergeCell ref="B52:B54"/>
    <mergeCell ref="B55:B57"/>
    <mergeCell ref="B58:B60"/>
    <mergeCell ref="B61:B63"/>
    <mergeCell ref="B64:B66"/>
    <mergeCell ref="B67:B69"/>
    <mergeCell ref="B70:B72"/>
    <mergeCell ref="B73:B75"/>
    <mergeCell ref="B76:B78"/>
    <mergeCell ref="B79:B81"/>
    <mergeCell ref="B82:B84"/>
    <mergeCell ref="B2:G2"/>
    <mergeCell ref="B7:B9"/>
    <mergeCell ref="B10:B12"/>
    <mergeCell ref="B13:B15"/>
    <mergeCell ref="B49:B51"/>
    <mergeCell ref="B16:B18"/>
    <mergeCell ref="B19:B21"/>
    <mergeCell ref="B22:B24"/>
    <mergeCell ref="B25:B27"/>
    <mergeCell ref="B28:B30"/>
    <mergeCell ref="B31:B33"/>
    <mergeCell ref="B34:B36"/>
    <mergeCell ref="B37:B39"/>
    <mergeCell ref="B40:B42"/>
    <mergeCell ref="B43:B45"/>
    <mergeCell ref="B46:B48"/>
  </mergeCells>
  <conditionalFormatting sqref="B3 E3">
    <cfRule type="containsText" dxfId="27" priority="1" operator="containsText" text="niet in te vullen">
      <formula>NOT(ISERROR(SEARCH("niet in te vullen",B3)))</formula>
    </cfRule>
    <cfRule type="containsText" dxfId="26" priority="2" operator="containsText" text="niet in te vullen">
      <formula>NOT(ISERROR(SEARCH("niet in te vullen",B3)))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6AB8-E089-4BB6-A27F-41D218345C87}">
  <sheetPr codeName="Blad17">
    <tabColor rgb="FFFCE0AE"/>
    <pageSetUpPr fitToPage="1"/>
  </sheetPr>
  <dimension ref="A2:H49"/>
  <sheetViews>
    <sheetView showGridLines="0" zoomScaleNormal="100" workbookViewId="0">
      <selection activeCell="D8" sqref="D8"/>
    </sheetView>
  </sheetViews>
  <sheetFormatPr defaultRowHeight="14.4"/>
  <cols>
    <col min="1" max="1" width="8.6640625" style="25"/>
    <col min="2" max="2" width="95.109375" style="23" customWidth="1"/>
    <col min="3" max="3" width="34.44140625" style="23" customWidth="1"/>
    <col min="4" max="4" width="25.6640625" style="23" customWidth="1"/>
    <col min="5" max="5" width="33" style="23" customWidth="1"/>
    <col min="6" max="6" width="10.6640625" style="42" hidden="1" customWidth="1"/>
  </cols>
  <sheetData>
    <row r="2" spans="1:6">
      <c r="B2" s="442" t="s">
        <v>228</v>
      </c>
      <c r="C2" s="443"/>
    </row>
    <row r="3" spans="1:6" ht="37.5" customHeight="1">
      <c r="B3" s="445" t="s">
        <v>229</v>
      </c>
      <c r="C3" s="445"/>
    </row>
    <row r="5" spans="1:6">
      <c r="A5" s="81"/>
      <c r="B5" s="80" t="s">
        <v>142</v>
      </c>
      <c r="C5" s="27" t="s">
        <v>81</v>
      </c>
      <c r="D5" s="24" t="s">
        <v>82</v>
      </c>
      <c r="E5" s="208" t="s">
        <v>1</v>
      </c>
    </row>
    <row r="6" spans="1:6" ht="86.4">
      <c r="A6" s="15"/>
      <c r="B6" s="161"/>
      <c r="C6" s="56"/>
      <c r="D6" s="159"/>
      <c r="E6" s="19" t="s">
        <v>84</v>
      </c>
      <c r="F6" s="51"/>
    </row>
    <row r="7" spans="1:6">
      <c r="A7" s="177">
        <v>1</v>
      </c>
      <c r="B7" s="207" t="s">
        <v>230</v>
      </c>
      <c r="C7" s="56"/>
      <c r="D7" s="159"/>
      <c r="E7" s="209"/>
      <c r="F7" s="51"/>
    </row>
    <row r="8" spans="1:6" ht="36.9" customHeight="1">
      <c r="A8" s="363" t="s">
        <v>86</v>
      </c>
      <c r="B8" s="364" t="s">
        <v>231</v>
      </c>
      <c r="C8" s="365" t="s">
        <v>232</v>
      </c>
      <c r="D8" s="368" t="s">
        <v>12</v>
      </c>
      <c r="E8" s="366"/>
      <c r="F8" s="51"/>
    </row>
    <row r="9" spans="1:6">
      <c r="A9" s="367" t="s">
        <v>90</v>
      </c>
      <c r="B9" s="360" t="s">
        <v>233</v>
      </c>
      <c r="C9" s="361" t="s">
        <v>232</v>
      </c>
      <c r="D9" s="389"/>
      <c r="E9" s="362"/>
      <c r="F9" s="51"/>
    </row>
    <row r="10" spans="1:6" ht="43.2">
      <c r="A10" s="359" t="s">
        <v>234</v>
      </c>
      <c r="B10" s="360" t="s">
        <v>235</v>
      </c>
      <c r="C10" s="361" t="s">
        <v>236</v>
      </c>
      <c r="D10" s="389"/>
      <c r="E10" s="362"/>
      <c r="F10" s="51"/>
    </row>
    <row r="11" spans="1:6">
      <c r="A11" s="369" t="s">
        <v>237</v>
      </c>
      <c r="B11" s="370" t="s">
        <v>238</v>
      </c>
      <c r="C11" s="371"/>
      <c r="D11" s="390"/>
      <c r="E11" s="372"/>
      <c r="F11" s="51"/>
    </row>
    <row r="12" spans="1:6" ht="43.2">
      <c r="A12" s="369" t="s">
        <v>150</v>
      </c>
      <c r="B12" s="370" t="s">
        <v>239</v>
      </c>
      <c r="C12" s="371"/>
      <c r="D12" s="390"/>
      <c r="E12" s="372"/>
      <c r="F12" s="51"/>
    </row>
    <row r="13" spans="1:6">
      <c r="A13" s="182" t="s">
        <v>240</v>
      </c>
      <c r="B13" s="345" t="s">
        <v>241</v>
      </c>
      <c r="C13" s="346" t="s">
        <v>236</v>
      </c>
      <c r="D13" s="391"/>
      <c r="E13" s="347"/>
      <c r="F13" s="51"/>
    </row>
    <row r="14" spans="1:6">
      <c r="A14" s="15"/>
      <c r="B14" s="46"/>
      <c r="C14" s="324"/>
      <c r="D14" s="335"/>
      <c r="E14" s="336"/>
      <c r="F14" s="51"/>
    </row>
    <row r="15" spans="1:6">
      <c r="A15" s="83">
        <v>2</v>
      </c>
      <c r="B15" s="55" t="s">
        <v>242</v>
      </c>
      <c r="C15" s="55"/>
      <c r="D15" s="54"/>
      <c r="E15" s="54"/>
      <c r="F15" s="121" t="s">
        <v>7</v>
      </c>
    </row>
    <row r="16" spans="1:6">
      <c r="A16" s="86" t="s">
        <v>96</v>
      </c>
      <c r="B16" s="67" t="s">
        <v>243</v>
      </c>
      <c r="C16" s="100"/>
      <c r="D16" s="134"/>
      <c r="E16" s="130"/>
      <c r="F16" s="42">
        <v>1</v>
      </c>
    </row>
    <row r="17" spans="1:8">
      <c r="A17" s="88" t="s">
        <v>99</v>
      </c>
      <c r="B17" s="62" t="str">
        <f>IF('0. Inhoudsopgave'!C14="Ja","Deze vraag hoeft u niet te beantwoorden","Hoeveel risico-neutrale scenario's  zijn gebruikt voor de transitie-effecten berekeningen?")</f>
        <v>Hoeveel risico-neutrale scenario's  zijn gebruikt voor de transitie-effecten berekeningen?</v>
      </c>
      <c r="C17" s="96" t="s">
        <v>244</v>
      </c>
      <c r="D17" s="135"/>
      <c r="E17" s="132"/>
      <c r="F17" s="42">
        <v>1</v>
      </c>
      <c r="H17" s="4"/>
    </row>
    <row r="18" spans="1:8">
      <c r="A18" s="88" t="s">
        <v>101</v>
      </c>
      <c r="B18" s="74" t="s">
        <v>245</v>
      </c>
      <c r="C18" s="96" t="s">
        <v>246</v>
      </c>
      <c r="D18" s="135"/>
      <c r="E18" s="132"/>
      <c r="F18" s="42">
        <v>1</v>
      </c>
      <c r="H18" s="4"/>
    </row>
    <row r="19" spans="1:8" ht="28.8">
      <c r="A19" s="88" t="s">
        <v>102</v>
      </c>
      <c r="B19" s="69" t="s">
        <v>247</v>
      </c>
      <c r="C19" s="96" t="s">
        <v>248</v>
      </c>
      <c r="D19" s="135"/>
      <c r="E19" s="132"/>
      <c r="F19" s="42">
        <v>1</v>
      </c>
    </row>
    <row r="20" spans="1:8" ht="43.2">
      <c r="A20" s="88" t="s">
        <v>170</v>
      </c>
      <c r="B20" s="69" t="s">
        <v>249</v>
      </c>
      <c r="C20" s="96" t="s">
        <v>250</v>
      </c>
      <c r="D20" s="135"/>
      <c r="E20" s="132"/>
      <c r="F20" s="51">
        <v>1</v>
      </c>
      <c r="G20" s="4"/>
    </row>
    <row r="21" spans="1:8">
      <c r="A21" s="15"/>
      <c r="B21" s="11"/>
      <c r="C21" s="273"/>
      <c r="D21" s="272"/>
      <c r="E21" s="272"/>
      <c r="F21" s="51"/>
      <c r="G21" s="4"/>
    </row>
    <row r="22" spans="1:8">
      <c r="A22" s="83">
        <v>2</v>
      </c>
      <c r="B22" s="84" t="s">
        <v>251</v>
      </c>
      <c r="C22" s="54"/>
      <c r="D22" s="54"/>
      <c r="E22" s="54"/>
      <c r="G22" s="4"/>
    </row>
    <row r="23" spans="1:8" ht="51.75" customHeight="1">
      <c r="A23" s="86" t="s">
        <v>252</v>
      </c>
      <c r="B23" s="98" t="s">
        <v>253</v>
      </c>
      <c r="C23" s="68" t="s">
        <v>254</v>
      </c>
      <c r="D23" s="134" t="s">
        <v>12</v>
      </c>
      <c r="E23" s="130"/>
      <c r="F23" s="42">
        <v>1</v>
      </c>
      <c r="G23" s="4"/>
    </row>
    <row r="24" spans="1:8">
      <c r="A24" s="88" t="s">
        <v>255</v>
      </c>
      <c r="B24" s="97" t="s">
        <v>256</v>
      </c>
      <c r="C24" s="63" t="s">
        <v>254</v>
      </c>
      <c r="D24" s="135"/>
      <c r="E24" s="132"/>
      <c r="F24" s="42">
        <v>1</v>
      </c>
      <c r="G24" s="4"/>
    </row>
    <row r="25" spans="1:8" ht="57.6">
      <c r="A25" s="88" t="s">
        <v>257</v>
      </c>
      <c r="B25" s="97" t="s">
        <v>258</v>
      </c>
      <c r="C25" s="63" t="s">
        <v>254</v>
      </c>
      <c r="D25" s="135"/>
      <c r="E25" s="132"/>
      <c r="F25" s="42">
        <v>1</v>
      </c>
      <c r="G25" s="4"/>
    </row>
    <row r="26" spans="1:8" ht="28.8">
      <c r="A26" s="87" t="s">
        <v>259</v>
      </c>
      <c r="B26" s="97" t="s">
        <v>260</v>
      </c>
      <c r="C26" s="63" t="s">
        <v>254</v>
      </c>
      <c r="D26" s="135"/>
      <c r="E26" s="132"/>
      <c r="F26" s="42">
        <v>1</v>
      </c>
      <c r="G26" s="4"/>
    </row>
    <row r="27" spans="1:8" ht="28.8">
      <c r="A27" s="88" t="s">
        <v>261</v>
      </c>
      <c r="B27" s="97" t="s">
        <v>262</v>
      </c>
      <c r="C27" s="63" t="s">
        <v>254</v>
      </c>
      <c r="D27" s="135"/>
      <c r="E27" s="132"/>
      <c r="F27" s="42">
        <v>1</v>
      </c>
      <c r="G27" s="4"/>
    </row>
    <row r="28" spans="1:8" ht="28.8">
      <c r="A28" s="88" t="s">
        <v>162</v>
      </c>
      <c r="B28" s="101" t="s">
        <v>263</v>
      </c>
      <c r="C28" s="63" t="s">
        <v>264</v>
      </c>
      <c r="D28" s="135"/>
      <c r="E28" s="132"/>
      <c r="F28" s="42">
        <v>1</v>
      </c>
      <c r="G28" s="4"/>
    </row>
    <row r="29" spans="1:8">
      <c r="A29" s="88" t="s">
        <v>165</v>
      </c>
      <c r="B29" s="95" t="s">
        <v>265</v>
      </c>
      <c r="C29" s="63" t="s">
        <v>264</v>
      </c>
      <c r="D29" s="135" t="s">
        <v>12</v>
      </c>
      <c r="E29" s="132"/>
      <c r="F29" s="42">
        <v>1</v>
      </c>
      <c r="G29" s="4"/>
    </row>
    <row r="30" spans="1:8">
      <c r="A30" s="88" t="s">
        <v>266</v>
      </c>
      <c r="B30" s="101" t="s">
        <v>267</v>
      </c>
      <c r="C30" s="63" t="s">
        <v>268</v>
      </c>
      <c r="D30" s="135"/>
      <c r="E30" s="132"/>
      <c r="F30" s="42">
        <v>1</v>
      </c>
      <c r="G30" s="4"/>
    </row>
    <row r="31" spans="1:8" ht="30" customHeight="1">
      <c r="A31" s="88" t="s">
        <v>269</v>
      </c>
      <c r="B31" s="101" t="s">
        <v>270</v>
      </c>
      <c r="C31" s="63" t="s">
        <v>268</v>
      </c>
      <c r="D31" s="135"/>
      <c r="E31" s="132"/>
      <c r="F31" s="42">
        <v>1</v>
      </c>
      <c r="G31" s="4"/>
    </row>
    <row r="32" spans="1:8" ht="45.75" customHeight="1">
      <c r="A32" s="88" t="s">
        <v>271</v>
      </c>
      <c r="B32" s="101" t="s">
        <v>272</v>
      </c>
      <c r="C32" s="63" t="s">
        <v>273</v>
      </c>
      <c r="D32" s="135" t="s">
        <v>12</v>
      </c>
      <c r="E32" s="132"/>
      <c r="F32" s="42">
        <v>1</v>
      </c>
      <c r="G32" s="4"/>
    </row>
    <row r="33" spans="1:7" ht="31.5" customHeight="1">
      <c r="A33" s="88" t="s">
        <v>274</v>
      </c>
      <c r="B33" s="101" t="s">
        <v>275</v>
      </c>
      <c r="C33" s="63" t="s">
        <v>276</v>
      </c>
      <c r="D33" s="135" t="s">
        <v>12</v>
      </c>
      <c r="E33" s="132"/>
      <c r="F33" s="42">
        <v>1</v>
      </c>
      <c r="G33" s="4"/>
    </row>
    <row r="34" spans="1:7" ht="43.2">
      <c r="A34" s="88" t="s">
        <v>277</v>
      </c>
      <c r="B34" s="101" t="s">
        <v>278</v>
      </c>
      <c r="C34" s="63" t="s">
        <v>279</v>
      </c>
      <c r="D34" s="135"/>
      <c r="E34" s="132"/>
      <c r="F34" s="42">
        <v>1</v>
      </c>
      <c r="G34" s="4"/>
    </row>
    <row r="35" spans="1:7">
      <c r="A35" s="88" t="s">
        <v>280</v>
      </c>
      <c r="B35" s="102" t="s">
        <v>281</v>
      </c>
      <c r="C35" s="63" t="s">
        <v>282</v>
      </c>
      <c r="D35" s="135" t="s">
        <v>12</v>
      </c>
      <c r="E35" s="132"/>
      <c r="F35" s="42">
        <v>1</v>
      </c>
    </row>
    <row r="36" spans="1:7" ht="43.2">
      <c r="A36" s="88" t="s">
        <v>283</v>
      </c>
      <c r="B36" s="75" t="str">
        <f>IF(D35="Nee","Deze vraag hoeft u niet te beantwoorden","Onderbouw dat het gebruik maken van maatmensen niet leidt tot materiële afwijkingen in de berekening van de marktwaarden van de te verwachten pensioenuitkeringen van deelnemers, gewezen deelnemers en andere aanspraakgerechtigden.")</f>
        <v>Onderbouw dat het gebruik maken van maatmensen niet leidt tot materiële afwijkingen in de berekening van de marktwaarden van de te verwachten pensioenuitkeringen van deelnemers, gewezen deelnemers en andere aanspraakgerechtigden.</v>
      </c>
      <c r="C36" s="63" t="s">
        <v>282</v>
      </c>
      <c r="D36" s="135"/>
      <c r="E36" s="132"/>
      <c r="F36" s="42">
        <f>IF(D35="Nee",0,1)</f>
        <v>1</v>
      </c>
    </row>
    <row r="37" spans="1:7" ht="28.8">
      <c r="A37" s="88" t="s">
        <v>284</v>
      </c>
      <c r="B37" s="75" t="s">
        <v>285</v>
      </c>
      <c r="C37" s="63" t="s">
        <v>282</v>
      </c>
      <c r="D37" s="135" t="s">
        <v>12</v>
      </c>
      <c r="E37" s="132"/>
      <c r="F37" s="42">
        <v>1</v>
      </c>
    </row>
    <row r="38" spans="1:7" ht="28.8">
      <c r="A38" s="88" t="s">
        <v>173</v>
      </c>
      <c r="B38" s="75" t="s">
        <v>286</v>
      </c>
      <c r="C38" s="63" t="s">
        <v>287</v>
      </c>
      <c r="D38" s="135" t="s">
        <v>12</v>
      </c>
      <c r="E38" s="132"/>
      <c r="F38" s="42">
        <v>1</v>
      </c>
    </row>
    <row r="39" spans="1:7">
      <c r="A39" s="88" t="s">
        <v>288</v>
      </c>
      <c r="B39" s="75" t="s">
        <v>289</v>
      </c>
      <c r="C39" s="63" t="s">
        <v>287</v>
      </c>
      <c r="D39" s="135" t="s">
        <v>12</v>
      </c>
      <c r="E39" s="132"/>
      <c r="F39" s="42">
        <v>1</v>
      </c>
    </row>
    <row r="40" spans="1:7" ht="28.8">
      <c r="A40" s="88" t="s">
        <v>290</v>
      </c>
      <c r="B40" s="75" t="str">
        <f>IF(D39="Ja","Deze vraag hoeft u niet te beantwoorden","Heeft het fonds de impact van deze aanname getoetst? Geef een toelichting op de analyse en een verwijzing naar de brondocumentatie.")</f>
        <v>Heeft het fonds de impact van deze aanname getoetst? Geef een toelichting op de analyse en een verwijzing naar de brondocumentatie.</v>
      </c>
      <c r="C40" s="63" t="s">
        <v>287</v>
      </c>
      <c r="D40" s="135"/>
      <c r="E40" s="132"/>
      <c r="F40" s="42">
        <f>IF(D39="Ja",0,1)</f>
        <v>1</v>
      </c>
    </row>
    <row r="41" spans="1:7" ht="28.8">
      <c r="A41" s="92" t="s">
        <v>291</v>
      </c>
      <c r="B41" s="76" t="s">
        <v>292</v>
      </c>
      <c r="C41" s="72" t="s">
        <v>287</v>
      </c>
      <c r="D41" s="137" t="s">
        <v>12</v>
      </c>
      <c r="E41" s="133"/>
      <c r="F41" s="42">
        <v>1</v>
      </c>
    </row>
    <row r="42" spans="1:7">
      <c r="A42" s="15"/>
      <c r="B42" s="321"/>
      <c r="C42" s="322"/>
      <c r="D42" s="272"/>
      <c r="E42" s="272"/>
    </row>
    <row r="43" spans="1:7">
      <c r="A43" s="103">
        <v>3</v>
      </c>
      <c r="B43" s="104" t="s">
        <v>293</v>
      </c>
      <c r="C43" s="105"/>
      <c r="D43" s="106"/>
      <c r="E43" s="106"/>
    </row>
    <row r="44" spans="1:7" ht="43.2">
      <c r="A44" s="86" t="s">
        <v>106</v>
      </c>
      <c r="B44" s="98" t="s">
        <v>294</v>
      </c>
      <c r="C44" s="68" t="s">
        <v>94</v>
      </c>
      <c r="D44" s="134" t="s">
        <v>12</v>
      </c>
      <c r="E44" s="130"/>
      <c r="F44" s="42">
        <v>1</v>
      </c>
    </row>
    <row r="45" spans="1:7">
      <c r="A45" s="88" t="s">
        <v>109</v>
      </c>
      <c r="B45" s="97" t="s">
        <v>295</v>
      </c>
      <c r="C45" s="63" t="s">
        <v>94</v>
      </c>
      <c r="D45" s="135"/>
      <c r="E45" s="132"/>
      <c r="F45" s="42">
        <v>1</v>
      </c>
      <c r="G45" s="4"/>
    </row>
    <row r="46" spans="1:7" ht="28.8">
      <c r="A46" s="88" t="s">
        <v>110</v>
      </c>
      <c r="B46" s="97" t="s">
        <v>296</v>
      </c>
      <c r="C46" s="63" t="s">
        <v>94</v>
      </c>
      <c r="D46" s="135"/>
      <c r="E46" s="132"/>
      <c r="F46" s="42">
        <v>1</v>
      </c>
    </row>
    <row r="47" spans="1:7" ht="43.2">
      <c r="A47" s="88" t="s">
        <v>111</v>
      </c>
      <c r="B47" s="97" t="s">
        <v>297</v>
      </c>
      <c r="C47" s="63" t="s">
        <v>298</v>
      </c>
      <c r="D47" s="135"/>
      <c r="E47" s="132"/>
      <c r="F47" s="42">
        <v>1</v>
      </c>
    </row>
    <row r="48" spans="1:7" ht="43.2">
      <c r="A48" s="88" t="s">
        <v>112</v>
      </c>
      <c r="B48" s="97" t="s">
        <v>299</v>
      </c>
      <c r="C48" s="63" t="s">
        <v>298</v>
      </c>
      <c r="D48" s="135"/>
      <c r="E48" s="132"/>
      <c r="F48" s="42">
        <v>1</v>
      </c>
    </row>
    <row r="49" spans="1:6" ht="43.2">
      <c r="A49" s="92" t="s">
        <v>187</v>
      </c>
      <c r="B49" s="99" t="s">
        <v>300</v>
      </c>
      <c r="C49" s="72" t="s">
        <v>298</v>
      </c>
      <c r="D49" s="137"/>
      <c r="E49" s="133"/>
      <c r="F49" s="42">
        <v>1</v>
      </c>
    </row>
  </sheetData>
  <sheetProtection algorithmName="SHA-512" hashValue="UWsGK/C5VCa2Ldw4/5bhmcnGzBlWP4MZoPv8UL1m7ak5V+bfo2AB2v8moRF8yZGNhZTtSSFmlbZgivninudb3w==" saltValue="HfTd08BIFVnxll5m2zkzrg==" spinCount="100000" sheet="1" objects="1" scenarios="1"/>
  <mergeCells count="2">
    <mergeCell ref="B3:C3"/>
    <mergeCell ref="B2:C2"/>
  </mergeCells>
  <conditionalFormatting sqref="B17">
    <cfRule type="containsText" dxfId="25" priority="1" operator="containsText" text="niet te beantwoorden">
      <formula>NOT(ISERROR(SEARCH("niet te beantwoorden",B17)))</formula>
    </cfRule>
  </conditionalFormatting>
  <conditionalFormatting sqref="B36">
    <cfRule type="containsText" dxfId="24" priority="10" operator="containsText" text="niet te beantwoorden">
      <formula>NOT(ISERROR(SEARCH("niet te beantwoorden",B36)))</formula>
    </cfRule>
  </conditionalFormatting>
  <conditionalFormatting sqref="B40">
    <cfRule type="containsText" dxfId="23" priority="9" operator="containsText" text="niet te beantwoorden">
      <formula>NOT(ISERROR(SEARCH("niet te beantwoorden",B40)))</formula>
    </cfRule>
  </conditionalFormatting>
  <conditionalFormatting sqref="E8">
    <cfRule type="containsText" dxfId="22" priority="2" operator="containsText" text="Geef een toelichting">
      <formula>NOT(ISERROR(SEARCH("Geef een toelichting",E8)))</formula>
    </cfRule>
    <cfRule type="containsText" dxfId="21" priority="3" operator="containsText" text="Geef een toelichting">
      <formula>NOT(ISERROR(SEARCH("Geef een toelichting",E8)))</formula>
    </cfRule>
    <cfRule type="containsText" dxfId="20" priority="4" operator="containsText" text="Geef">
      <formula>NOT(ISERROR(SEARCH("Geef",E8)))</formula>
    </cfRule>
  </conditionalFormatting>
  <dataValidations count="1">
    <dataValidation type="list" allowBlank="1" showInputMessage="1" showErrorMessage="1" sqref="D44:E44 D23:E23 D29:E29 D32:E33 D35:E35 D37:E39 D41:E42 D8" xr:uid="{A0839BEF-C1AC-496E-ABAD-A74E36D38A38}">
      <formula1>"Maak keuze, Ja, Nee"</formula1>
    </dataValidation>
  </dataValidations>
  <hyperlinks>
    <hyperlink ref="C17" r:id="rId1" display="https://wetten.overheid.nl/jci1.3:c:BWBR0020892&amp;hoofdstuk=9b&amp;paragraaf=9b.5&amp;artikel=46e&amp;z=2023-07-01&amp;g=2023-07-01" xr:uid="{0E0156C4-FC28-4D92-828A-D0D81B945973}"/>
    <hyperlink ref="C18" r:id="rId2" display="https://wetten.overheid.nl/jci1.3:c:BWBR0020871&amp;paragraaf=8a&amp;artikel=23b&amp;z=2023-07-01&amp;g=2023-07-01" xr:uid="{C974B866-CA7C-4F53-80D9-D3EBB2AA7CF7}"/>
    <hyperlink ref="C19" r:id="rId3" display="https://wetten.overheid.nl/jci1.3:c:BWBR0020809&amp;hoofdstuk=6b&amp;paragraaf=6b.3&amp;artikel=150e&amp;z=2023-07-01&amp;g=2023-07-01" xr:uid="{EDA0ACC5-68FC-484F-B4FD-E1645B4C3461}"/>
    <hyperlink ref="C20" r:id="rId4" location="Hoofdstuk9b_Paragraaf9b.5_Artikel46e" xr:uid="{469E5E4B-F080-4A64-AC42-A30ACBADDFBC}"/>
    <hyperlink ref="C23" r:id="rId5" display="https://wetten.overheid.nl/jci1.3:c:BWBR0020892&amp;hoofdstuk=9b&amp;paragraaf=9b.5&amp;artikel=46c&amp;z=2023-07-01&amp;g=2023-07-01" xr:uid="{9E20B1C5-2003-4DDF-90ED-CABF4FF52C47}"/>
    <hyperlink ref="C24" r:id="rId6" display="https://wetten.overheid.nl/jci1.3:c:BWBR0020892&amp;hoofdstuk=9b&amp;paragraaf=9b.5&amp;artikel=46c&amp;z=2023-07-01&amp;g=2023-07-01" xr:uid="{9351EF05-F61A-4A10-AB45-F32AD09EF87D}"/>
    <hyperlink ref="C25" r:id="rId7" display="https://wetten.overheid.nl/jci1.3:c:BWBR0020892&amp;hoofdstuk=9b&amp;paragraaf=9b.5&amp;artikel=46c&amp;z=2023-07-01&amp;g=2023-07-01" xr:uid="{EAE6F6C4-2BC4-4A1D-95DD-0982425F1A26}"/>
    <hyperlink ref="C26" r:id="rId8" display="https://wetten.overheid.nl/jci1.3:c:BWBR0020892&amp;hoofdstuk=9b&amp;paragraaf=9b.5&amp;artikel=46c&amp;z=2023-07-01&amp;g=2023-07-01" xr:uid="{F62A566A-08F4-4077-8C08-B34E379839EA}"/>
    <hyperlink ref="C27" r:id="rId9" display="https://wetten.overheid.nl/jci1.3:c:BWBR0020892&amp;hoofdstuk=9b&amp;paragraaf=9b.5&amp;artikel=46c&amp;z=2023-07-01&amp;g=2023-07-01" xr:uid="{9828548E-00A3-4464-92D7-F6ACC7FAA5A6}"/>
    <hyperlink ref="C35" r:id="rId10" display="https://wetten.overheid.nl/jci1.3:c:BWBR0020892&amp;hoofdstuk=9b&amp;paragraaf=9b.5&amp;artikel=46c&amp;z=2023-07-01&amp;g=2023-07-01" xr:uid="{61FE3A47-4AF0-4025-8660-30A566D038C8}"/>
    <hyperlink ref="C36" r:id="rId11" display="https://wetten.overheid.nl/jci1.3:c:BWBR0020892&amp;hoofdstuk=9b&amp;paragraaf=9b.5&amp;artikel=46c&amp;z=2023-07-01&amp;g=2023-07-01" xr:uid="{CC960F71-F264-4F0F-B294-9928E81EDD68}"/>
    <hyperlink ref="C37" r:id="rId12" display="https://wetten.overheid.nl/jci1.3:c:BWBR0020892&amp;hoofdstuk=9b&amp;paragraaf=9b.5&amp;artikel=46c&amp;z=2023-07-01&amp;g=2023-07-01" xr:uid="{26028455-5C0E-4EC5-A30B-9326F288B5B3}"/>
    <hyperlink ref="C38" r:id="rId13" display="https://wetten.overheid.nl/jci1.3:c:BWBR0020892&amp;hoofdstuk=9b&amp;paragraaf=9b.5&amp;artikel=46c&amp;z=2023-07-01&amp;g=2023-07-01" xr:uid="{47DBFAF9-D586-41EC-B1F9-72CDF588B49A}"/>
    <hyperlink ref="C39" r:id="rId14" display="https://wetten.overheid.nl/jci1.3:c:BWBR0020892&amp;hoofdstuk=9b&amp;paragraaf=9b.5&amp;artikel=46c&amp;z=2023-07-01&amp;g=2023-07-01" xr:uid="{36764373-45E7-41A3-AFC8-3C2127123B09}"/>
    <hyperlink ref="C40" r:id="rId15" display="https://wetten.overheid.nl/jci1.3:c:BWBR0020892&amp;hoofdstuk=9b&amp;paragraaf=9b.5&amp;artikel=46c&amp;z=2023-07-01&amp;g=2023-07-01" xr:uid="{CED1122E-4427-46AE-A08F-007A62C096DC}"/>
    <hyperlink ref="C41" r:id="rId16" display="https://wetten.overheid.nl/jci1.3:c:BWBR0020892&amp;hoofdstuk=9b&amp;paragraaf=9b.5&amp;artikel=46c&amp;z=2023-07-01&amp;g=2023-07-01" xr:uid="{FEE914F1-2236-4C18-A460-3A8193C78A59}"/>
    <hyperlink ref="C34" r:id="rId17" display="https://wetten.overheid.nl/jci1.3:c:BWBR0020892&amp;hoofdstuk=9b&amp;paragraaf=9b.5&amp;artikel=46c&amp;z=2023-07-01&amp;g=2023-07-01" xr:uid="{3F70F226-B23E-4878-B2B3-E813D1675306}"/>
    <hyperlink ref="C33" r:id="rId18" display="https://wetten.overheid.nl/jci1.3:c:BWBR0020892&amp;hoofdstuk=9b&amp;paragraaf=9b.5&amp;artikel=46c&amp;z=2023-07-01&amp;g=2023-07-01" xr:uid="{D710285A-B075-4A0A-B19A-A1782DEA527E}"/>
    <hyperlink ref="C32" r:id="rId19" display="https://wetten.overheid.nl/jci1.3:c:BWBR0020892&amp;hoofdstuk=9b&amp;paragraaf=9b.5&amp;artikel=46c&amp;z=2023-07-01&amp;g=2023-07-01" xr:uid="{49AD20A1-A0B1-4072-8915-7013D6BB621B}"/>
    <hyperlink ref="C30" r:id="rId20" display="https://wetten.overheid.nl/jci1.3:c:BWBR0020892&amp;hoofdstuk=9b&amp;paragraaf=9b.5&amp;artikel=46c&amp;z=2023-07-01&amp;g=2023-07-01" xr:uid="{2A0103B5-8537-463E-BD6D-5EC94402D080}"/>
    <hyperlink ref="C31" r:id="rId21" display="https://wetten.overheid.nl/jci1.3:c:BWBR0020892&amp;hoofdstuk=9b&amp;paragraaf=9b.5&amp;artikel=46c&amp;z=2023-07-01&amp;g=2023-07-01" xr:uid="{6EA9019A-8DB9-4C5F-9068-62382091D1D5}"/>
    <hyperlink ref="C28" r:id="rId22" display="https://wetten.overheid.nl/jci1.3:c:BWBR0020892&amp;hoofdstuk=9b&amp;paragraaf=9b.5&amp;artikel=46c&amp;z=2023-07-01&amp;g=2023-07-01" xr:uid="{E2541456-03C0-483B-8E55-07383148F193}"/>
    <hyperlink ref="C29" r:id="rId23" display="https://wetten.overheid.nl/jci1.3:c:BWBR0020892&amp;hoofdstuk=9b&amp;paragraaf=9b.5&amp;artikel=46c&amp;z=2023-07-01&amp;g=2023-07-01" xr:uid="{6C7606DF-B15B-4052-BDAF-70EFFE8E82FC}"/>
    <hyperlink ref="C44" r:id="rId24" display="https://wetten.overheid.nl/jci1.3:c:BWBR0020892&amp;hoofdstuk=9b&amp;paragraaf=9b.4&amp;artikel=46&amp;z=2023-07-01&amp;g=2023-07-01" xr:uid="{F98DC1EC-4F6D-4820-86D4-6DFAF6DC0D0B}"/>
    <hyperlink ref="C45" r:id="rId25" display="https://wetten.overheid.nl/jci1.3:c:BWBR0020892&amp;hoofdstuk=9b&amp;paragraaf=9b.4&amp;artikel=46&amp;z=2023-07-01&amp;g=2023-07-01" xr:uid="{DEF637B3-96B2-4E8C-8079-A30AF6AA6D48}"/>
    <hyperlink ref="C46" r:id="rId26" display="https://wetten.overheid.nl/jci1.3:c:BWBR0020892&amp;hoofdstuk=9b&amp;paragraaf=9b.4&amp;artikel=46&amp;z=2023-07-01&amp;g=2023-07-01" xr:uid="{2BEE0C46-2746-404B-8111-A7513DF1840C}"/>
    <hyperlink ref="C47" r:id="rId27" display="https://wetten.overheid.nl/jci1.3:c:BWBR0020809&amp;hoofdstuk=6&amp;artikel=143a&amp;z=2023-07-01&amp;g=2023-07-01" xr:uid="{2598FC5D-A98F-4DDC-AE70-CEAD5B809D9A}"/>
    <hyperlink ref="C48" r:id="rId28" display="https://wetten.overheid.nl/jci1.3:c:BWBR0020809&amp;hoofdstuk=6&amp;artikel=143a&amp;z=2023-07-01&amp;g=2023-07-01" xr:uid="{E812E2B4-5030-4DB6-A16E-5EE382874761}"/>
    <hyperlink ref="C49" r:id="rId29" display="https://wetten.overheid.nl/jci1.3:c:BWBR0020809&amp;hoofdstuk=6&amp;artikel=143a&amp;z=2023-07-01&amp;g=2023-07-01" xr:uid="{8A7AB33B-6EFB-4E81-8AD4-2624E86B77D5}"/>
    <hyperlink ref="C8" r:id="rId30" location="Hoofdstuk9b_Paragraaf9b.4_Artikel46" display="Artikel 46, tweede lid BUPW (1e deel)" xr:uid="{E2E280B0-0366-42DA-8007-093C68FC8FE8}"/>
    <hyperlink ref="C9" r:id="rId31" location="Hoofdstuk9b_Paragraaf9b.4_Artikel46" display="Artikel 46, tweede lid BUPW (1e deel)" xr:uid="{0F47B911-B9B0-49C2-8DEE-06C68EAE657D}"/>
  </hyperlinks>
  <pageMargins left="0.23622047244094491" right="0.23622047244094491" top="0.74803149606299213" bottom="0.74803149606299213" header="0.31496062992125984" footer="0.31496062992125984"/>
  <pageSetup paperSize="8" fitToHeight="0" orientation="landscape" r:id="rId3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F512-82C7-4B69-9C06-12C18EB79AF8}">
  <sheetPr codeName="Blad18">
    <tabColor rgb="FFFCE0AE"/>
    <pageSetUpPr fitToPage="1"/>
  </sheetPr>
  <dimension ref="A2:O177"/>
  <sheetViews>
    <sheetView showGridLines="0" topLeftCell="A59" zoomScaleNormal="100" workbookViewId="0">
      <selection activeCell="B93" sqref="B93"/>
    </sheetView>
  </sheetViews>
  <sheetFormatPr defaultRowHeight="14.4"/>
  <cols>
    <col min="1" max="1" width="10.44140625" customWidth="1"/>
    <col min="2" max="2" width="45.44140625" customWidth="1"/>
    <col min="3" max="3" width="12.6640625" customWidth="1"/>
    <col min="4" max="4" width="29.6640625" customWidth="1"/>
    <col min="5" max="5" width="17.5546875" customWidth="1"/>
    <col min="6" max="6" width="19.5546875" bestFit="1" customWidth="1"/>
    <col min="7" max="7" width="26" customWidth="1"/>
    <col min="8" max="8" width="22.5546875" customWidth="1"/>
    <col min="9" max="9" width="19.33203125" customWidth="1"/>
    <col min="10" max="10" width="20.5546875" customWidth="1"/>
    <col min="11" max="11" width="23.109375" customWidth="1"/>
    <col min="12" max="12" width="6.109375" customWidth="1"/>
    <col min="13" max="13" width="19.5546875" bestFit="1" customWidth="1"/>
    <col min="14" max="14" width="20.109375" bestFit="1" customWidth="1"/>
    <col min="15" max="15" width="18" bestFit="1" customWidth="1"/>
    <col min="16" max="16" width="7.88671875" customWidth="1"/>
    <col min="17" max="17" width="20.109375" bestFit="1" customWidth="1"/>
    <col min="18" max="18" width="14.44140625" customWidth="1"/>
    <col min="19" max="19" width="11.33203125" customWidth="1"/>
    <col min="20" max="20" width="17.6640625" customWidth="1"/>
    <col min="23" max="23" width="16.33203125" customWidth="1"/>
    <col min="26" max="26" width="16" customWidth="1"/>
    <col min="29" max="29" width="16.33203125" customWidth="1"/>
  </cols>
  <sheetData>
    <row r="2" spans="1:15">
      <c r="B2" s="474" t="s">
        <v>301</v>
      </c>
      <c r="C2" s="475"/>
      <c r="D2" s="475"/>
    </row>
    <row r="3" spans="1:15" ht="51.9" customHeight="1">
      <c r="B3" s="461" t="str">
        <f>IF('0. Inhoudsopgave'!C14="Ja","Dit tabblad hoeft u niet in te vullen","De vragen in dit tabblad onder 1 (Transitie-effecten berekeningen - niet invaren versus het ongewijzigd voortzetten van de regeling) zijn gebaseerd op artikel 150e Pw en artikel 46, tweede lid BUPW.")</f>
        <v>De vragen in dit tabblad onder 1 (Transitie-effecten berekeningen - niet invaren versus het ongewijzigd voortzetten van de regeling) zijn gebaseerd op artikel 150e Pw en artikel 46, tweede lid BUPW.</v>
      </c>
      <c r="C3" s="461"/>
      <c r="D3" s="461"/>
    </row>
    <row r="4" spans="1:15">
      <c r="B4" s="476"/>
      <c r="C4" s="476"/>
      <c r="D4" s="476"/>
    </row>
    <row r="5" spans="1:15" ht="28.5" hidden="1" customHeight="1">
      <c r="B5" s="476"/>
      <c r="C5" s="476"/>
      <c r="D5" s="476"/>
    </row>
    <row r="6" spans="1:15">
      <c r="B6" s="1"/>
      <c r="C6" s="1"/>
      <c r="E6" t="s">
        <v>160</v>
      </c>
    </row>
    <row r="7" spans="1:15" ht="100.8">
      <c r="A7" s="13">
        <v>1</v>
      </c>
      <c r="B7" s="259" t="s">
        <v>302</v>
      </c>
      <c r="C7" s="1"/>
      <c r="D7" s="21" t="s">
        <v>303</v>
      </c>
      <c r="E7" s="468" t="s">
        <v>304</v>
      </c>
      <c r="F7" s="469"/>
      <c r="G7" s="470"/>
      <c r="H7" s="147" t="s">
        <v>305</v>
      </c>
      <c r="I7" s="471" t="s">
        <v>306</v>
      </c>
      <c r="J7" s="471"/>
      <c r="K7" s="471"/>
      <c r="M7" s="471" t="s">
        <v>307</v>
      </c>
      <c r="N7" s="471"/>
      <c r="O7" s="471"/>
    </row>
    <row r="8" spans="1:15">
      <c r="B8" s="2"/>
      <c r="C8" s="1"/>
      <c r="D8" s="165" t="s">
        <v>308</v>
      </c>
      <c r="E8" s="167" t="s">
        <v>309</v>
      </c>
      <c r="F8" s="167" t="s">
        <v>310</v>
      </c>
      <c r="G8" s="166" t="s">
        <v>311</v>
      </c>
      <c r="H8" s="164" t="s">
        <v>308</v>
      </c>
      <c r="I8" s="163" t="s">
        <v>309</v>
      </c>
      <c r="J8" s="163" t="s">
        <v>310</v>
      </c>
      <c r="K8" s="163" t="s">
        <v>311</v>
      </c>
      <c r="M8" s="163" t="s">
        <v>309</v>
      </c>
      <c r="N8" s="163" t="s">
        <v>310</v>
      </c>
      <c r="O8" s="163" t="s">
        <v>311</v>
      </c>
    </row>
    <row r="9" spans="1:15">
      <c r="B9" s="148"/>
      <c r="C9" s="1"/>
      <c r="D9" s="3">
        <v>2005</v>
      </c>
      <c r="E9" s="179"/>
      <c r="F9" s="179"/>
      <c r="G9" s="179"/>
      <c r="H9" s="52">
        <v>2005</v>
      </c>
      <c r="I9" s="138"/>
      <c r="J9" s="138"/>
      <c r="K9" s="138"/>
      <c r="M9" s="138"/>
      <c r="N9" s="138"/>
      <c r="O9" s="138"/>
    </row>
    <row r="10" spans="1:15">
      <c r="B10" s="149"/>
      <c r="C10" s="1"/>
      <c r="D10" s="3">
        <v>2004</v>
      </c>
      <c r="E10" s="179"/>
      <c r="F10" s="179"/>
      <c r="G10" s="179"/>
      <c r="H10" s="52">
        <v>2004</v>
      </c>
      <c r="I10" s="138"/>
      <c r="J10" s="138"/>
      <c r="K10" s="138"/>
      <c r="M10" s="138"/>
      <c r="N10" s="138"/>
      <c r="O10" s="138"/>
    </row>
    <row r="11" spans="1:15">
      <c r="B11" s="149"/>
      <c r="C11" s="1"/>
      <c r="D11" s="3">
        <v>2003</v>
      </c>
      <c r="E11" s="179"/>
      <c r="F11" s="179"/>
      <c r="G11" s="179"/>
      <c r="H11" s="52">
        <v>2003</v>
      </c>
      <c r="I11" s="138"/>
      <c r="J11" s="138"/>
      <c r="K11" s="138"/>
      <c r="M11" s="138"/>
      <c r="N11" s="138"/>
      <c r="O11" s="138"/>
    </row>
    <row r="12" spans="1:15">
      <c r="B12" s="149"/>
      <c r="C12" s="1"/>
      <c r="D12" s="3">
        <v>2002</v>
      </c>
      <c r="E12" s="179"/>
      <c r="F12" s="179"/>
      <c r="G12" s="179"/>
      <c r="H12" s="52">
        <v>2002</v>
      </c>
      <c r="I12" s="138"/>
      <c r="J12" s="138"/>
      <c r="K12" s="138"/>
      <c r="M12" s="138"/>
      <c r="N12" s="138"/>
      <c r="O12" s="138"/>
    </row>
    <row r="13" spans="1:15">
      <c r="B13" s="6"/>
      <c r="C13" s="1"/>
      <c r="D13" s="3">
        <v>2001</v>
      </c>
      <c r="E13" s="179"/>
      <c r="F13" s="179"/>
      <c r="G13" s="179"/>
      <c r="H13" s="52">
        <v>2001</v>
      </c>
      <c r="I13" s="138"/>
      <c r="J13" s="138"/>
      <c r="K13" s="138"/>
      <c r="M13" s="138"/>
      <c r="N13" s="138"/>
      <c r="O13" s="138"/>
    </row>
    <row r="14" spans="1:15">
      <c r="B14" s="1"/>
      <c r="C14" s="1"/>
      <c r="D14" s="3">
        <v>2000</v>
      </c>
      <c r="E14" s="179"/>
      <c r="F14" s="179"/>
      <c r="G14" s="179"/>
      <c r="H14" s="52">
        <v>2000</v>
      </c>
      <c r="I14" s="138"/>
      <c r="J14" s="138"/>
      <c r="K14" s="138"/>
      <c r="M14" s="138"/>
      <c r="N14" s="138"/>
      <c r="O14" s="138"/>
    </row>
    <row r="15" spans="1:15">
      <c r="B15" s="1"/>
      <c r="C15" s="1"/>
      <c r="D15" s="3">
        <v>1999</v>
      </c>
      <c r="E15" s="179"/>
      <c r="F15" s="179"/>
      <c r="G15" s="179"/>
      <c r="H15" s="52">
        <v>1999</v>
      </c>
      <c r="I15" s="138"/>
      <c r="J15" s="138"/>
      <c r="K15" s="138"/>
      <c r="M15" s="138"/>
      <c r="N15" s="138"/>
      <c r="O15" s="138"/>
    </row>
    <row r="16" spans="1:15">
      <c r="B16" s="1"/>
      <c r="C16" s="1"/>
      <c r="D16" s="3">
        <v>1998</v>
      </c>
      <c r="E16" s="179"/>
      <c r="F16" s="179"/>
      <c r="G16" s="179"/>
      <c r="H16" s="52">
        <v>1998</v>
      </c>
      <c r="I16" s="138"/>
      <c r="J16" s="138"/>
      <c r="K16" s="138"/>
      <c r="M16" s="138"/>
      <c r="N16" s="138"/>
      <c r="O16" s="138"/>
    </row>
    <row r="17" spans="4:15">
      <c r="D17" s="3">
        <v>1997</v>
      </c>
      <c r="E17" s="179"/>
      <c r="F17" s="179"/>
      <c r="G17" s="179"/>
      <c r="H17" s="52">
        <v>1997</v>
      </c>
      <c r="I17" s="138"/>
      <c r="J17" s="138"/>
      <c r="K17" s="138"/>
      <c r="M17" s="138"/>
      <c r="N17" s="138"/>
      <c r="O17" s="138"/>
    </row>
    <row r="18" spans="4:15">
      <c r="D18" s="3">
        <v>1996</v>
      </c>
      <c r="E18" s="179"/>
      <c r="F18" s="179"/>
      <c r="G18" s="179"/>
      <c r="H18" s="52">
        <v>1996</v>
      </c>
      <c r="I18" s="138"/>
      <c r="J18" s="138"/>
      <c r="K18" s="138"/>
      <c r="M18" s="138"/>
      <c r="N18" s="138"/>
      <c r="O18" s="138"/>
    </row>
    <row r="19" spans="4:15">
      <c r="D19" s="3">
        <v>1995</v>
      </c>
      <c r="E19" s="179"/>
      <c r="F19" s="179"/>
      <c r="G19" s="179"/>
      <c r="H19" s="52">
        <v>1995</v>
      </c>
      <c r="I19" s="138"/>
      <c r="J19" s="138"/>
      <c r="K19" s="138"/>
      <c r="M19" s="138"/>
      <c r="N19" s="138"/>
      <c r="O19" s="138"/>
    </row>
    <row r="20" spans="4:15">
      <c r="D20" s="3">
        <v>1994</v>
      </c>
      <c r="E20" s="179"/>
      <c r="F20" s="179"/>
      <c r="G20" s="179"/>
      <c r="H20" s="52">
        <v>1994</v>
      </c>
      <c r="I20" s="138"/>
      <c r="J20" s="138"/>
      <c r="K20" s="138"/>
      <c r="M20" s="138"/>
      <c r="N20" s="138"/>
      <c r="O20" s="138"/>
    </row>
    <row r="21" spans="4:15">
      <c r="D21" s="3">
        <v>1993</v>
      </c>
      <c r="E21" s="179"/>
      <c r="F21" s="179"/>
      <c r="G21" s="179"/>
      <c r="H21" s="52">
        <v>1993</v>
      </c>
      <c r="I21" s="138"/>
      <c r="J21" s="138"/>
      <c r="K21" s="138"/>
      <c r="M21" s="138"/>
      <c r="N21" s="138"/>
      <c r="O21" s="138"/>
    </row>
    <row r="22" spans="4:15">
      <c r="D22" s="3">
        <v>1992</v>
      </c>
      <c r="E22" s="179"/>
      <c r="F22" s="179"/>
      <c r="G22" s="179"/>
      <c r="H22" s="52">
        <v>1992</v>
      </c>
      <c r="I22" s="138"/>
      <c r="J22" s="138"/>
      <c r="K22" s="138"/>
      <c r="M22" s="138"/>
      <c r="N22" s="138"/>
      <c r="O22" s="138"/>
    </row>
    <row r="23" spans="4:15">
      <c r="D23" s="3">
        <v>1991</v>
      </c>
      <c r="E23" s="179"/>
      <c r="F23" s="179"/>
      <c r="G23" s="179"/>
      <c r="H23" s="52">
        <v>1991</v>
      </c>
      <c r="I23" s="138"/>
      <c r="J23" s="138"/>
      <c r="K23" s="138"/>
      <c r="M23" s="138"/>
      <c r="N23" s="138"/>
      <c r="O23" s="138"/>
    </row>
    <row r="24" spans="4:15">
      <c r="D24" s="3">
        <v>1990</v>
      </c>
      <c r="E24" s="179"/>
      <c r="F24" s="179"/>
      <c r="G24" s="179"/>
      <c r="H24" s="52">
        <v>1990</v>
      </c>
      <c r="I24" s="138"/>
      <c r="J24" s="138"/>
      <c r="K24" s="138"/>
      <c r="M24" s="138"/>
      <c r="N24" s="138"/>
      <c r="O24" s="138"/>
    </row>
    <row r="25" spans="4:15">
      <c r="D25" s="3">
        <v>1989</v>
      </c>
      <c r="E25" s="179"/>
      <c r="F25" s="179"/>
      <c r="G25" s="179"/>
      <c r="H25" s="52">
        <v>1989</v>
      </c>
      <c r="I25" s="138"/>
      <c r="J25" s="138"/>
      <c r="K25" s="138"/>
      <c r="M25" s="138"/>
      <c r="N25" s="138"/>
      <c r="O25" s="138"/>
    </row>
    <row r="26" spans="4:15">
      <c r="D26" s="3">
        <v>1988</v>
      </c>
      <c r="E26" s="179"/>
      <c r="F26" s="179"/>
      <c r="G26" s="179"/>
      <c r="H26" s="52">
        <v>1988</v>
      </c>
      <c r="I26" s="138"/>
      <c r="J26" s="138"/>
      <c r="K26" s="138"/>
      <c r="M26" s="138"/>
      <c r="N26" s="138"/>
      <c r="O26" s="138"/>
    </row>
    <row r="27" spans="4:15">
      <c r="D27" s="3">
        <v>1987</v>
      </c>
      <c r="E27" s="179"/>
      <c r="F27" s="179"/>
      <c r="G27" s="179"/>
      <c r="H27" s="52">
        <v>1987</v>
      </c>
      <c r="I27" s="138"/>
      <c r="J27" s="138"/>
      <c r="K27" s="138"/>
      <c r="M27" s="138"/>
      <c r="N27" s="138"/>
      <c r="O27" s="138"/>
    </row>
    <row r="28" spans="4:15">
      <c r="D28" s="3">
        <v>1986</v>
      </c>
      <c r="E28" s="179"/>
      <c r="F28" s="179"/>
      <c r="G28" s="179"/>
      <c r="H28" s="52">
        <v>1986</v>
      </c>
      <c r="I28" s="138"/>
      <c r="J28" s="138"/>
      <c r="K28" s="138"/>
      <c r="M28" s="138"/>
      <c r="N28" s="138"/>
      <c r="O28" s="138"/>
    </row>
    <row r="29" spans="4:15">
      <c r="D29" s="3">
        <v>1985</v>
      </c>
      <c r="E29" s="179"/>
      <c r="F29" s="179"/>
      <c r="G29" s="179"/>
      <c r="H29" s="52">
        <v>1985</v>
      </c>
      <c r="I29" s="138"/>
      <c r="J29" s="138"/>
      <c r="K29" s="138"/>
      <c r="M29" s="138"/>
      <c r="N29" s="138"/>
      <c r="O29" s="138"/>
    </row>
    <row r="30" spans="4:15">
      <c r="D30" s="3">
        <v>1984</v>
      </c>
      <c r="E30" s="179"/>
      <c r="F30" s="179"/>
      <c r="G30" s="179"/>
      <c r="H30" s="52">
        <v>1984</v>
      </c>
      <c r="I30" s="138"/>
      <c r="J30" s="138"/>
      <c r="K30" s="138"/>
      <c r="M30" s="138"/>
      <c r="N30" s="138"/>
      <c r="O30" s="138"/>
    </row>
    <row r="31" spans="4:15">
      <c r="D31" s="3">
        <v>1983</v>
      </c>
      <c r="E31" s="179"/>
      <c r="F31" s="179"/>
      <c r="G31" s="179"/>
      <c r="H31" s="52">
        <v>1983</v>
      </c>
      <c r="I31" s="138"/>
      <c r="J31" s="138"/>
      <c r="K31" s="138"/>
      <c r="M31" s="138"/>
      <c r="N31" s="138"/>
      <c r="O31" s="138"/>
    </row>
    <row r="32" spans="4:15">
      <c r="D32" s="3">
        <v>1982</v>
      </c>
      <c r="E32" s="179"/>
      <c r="F32" s="179"/>
      <c r="G32" s="179"/>
      <c r="H32" s="52">
        <v>1982</v>
      </c>
      <c r="I32" s="138"/>
      <c r="J32" s="138"/>
      <c r="K32" s="138"/>
      <c r="M32" s="138"/>
      <c r="N32" s="138"/>
      <c r="O32" s="138"/>
    </row>
    <row r="33" spans="4:15">
      <c r="D33" s="3">
        <v>1981</v>
      </c>
      <c r="E33" s="179"/>
      <c r="F33" s="179"/>
      <c r="G33" s="179"/>
      <c r="H33" s="52">
        <v>1981</v>
      </c>
      <c r="I33" s="138"/>
      <c r="J33" s="138"/>
      <c r="K33" s="138"/>
      <c r="M33" s="138"/>
      <c r="N33" s="138"/>
      <c r="O33" s="138"/>
    </row>
    <row r="34" spans="4:15">
      <c r="D34" s="3">
        <v>1980</v>
      </c>
      <c r="E34" s="179"/>
      <c r="F34" s="179"/>
      <c r="G34" s="179"/>
      <c r="H34" s="52">
        <v>1980</v>
      </c>
      <c r="I34" s="138"/>
      <c r="J34" s="138"/>
      <c r="K34" s="138"/>
      <c r="M34" s="138"/>
      <c r="N34" s="138"/>
      <c r="O34" s="138"/>
    </row>
    <row r="35" spans="4:15">
      <c r="D35" s="3">
        <v>1979</v>
      </c>
      <c r="E35" s="179"/>
      <c r="F35" s="179"/>
      <c r="G35" s="179"/>
      <c r="H35" s="52">
        <v>1979</v>
      </c>
      <c r="I35" s="138"/>
      <c r="J35" s="138"/>
      <c r="K35" s="138"/>
      <c r="M35" s="138"/>
      <c r="N35" s="138"/>
      <c r="O35" s="138"/>
    </row>
    <row r="36" spans="4:15">
      <c r="D36" s="3">
        <v>1978</v>
      </c>
      <c r="E36" s="179"/>
      <c r="F36" s="179"/>
      <c r="G36" s="179"/>
      <c r="H36" s="52">
        <v>1978</v>
      </c>
      <c r="I36" s="138"/>
      <c r="J36" s="138"/>
      <c r="K36" s="138"/>
      <c r="M36" s="138"/>
      <c r="N36" s="138"/>
      <c r="O36" s="138"/>
    </row>
    <row r="37" spans="4:15">
      <c r="D37" s="3">
        <v>1977</v>
      </c>
      <c r="E37" s="179"/>
      <c r="F37" s="179"/>
      <c r="G37" s="179"/>
      <c r="H37" s="52">
        <v>1977</v>
      </c>
      <c r="I37" s="138"/>
      <c r="J37" s="138"/>
      <c r="K37" s="138"/>
      <c r="M37" s="138"/>
      <c r="N37" s="138"/>
      <c r="O37" s="138"/>
    </row>
    <row r="38" spans="4:15">
      <c r="D38" s="3">
        <v>1976</v>
      </c>
      <c r="E38" s="179"/>
      <c r="F38" s="179"/>
      <c r="G38" s="179"/>
      <c r="H38" s="52">
        <v>1976</v>
      </c>
      <c r="I38" s="138"/>
      <c r="J38" s="138"/>
      <c r="K38" s="138"/>
      <c r="M38" s="138"/>
      <c r="N38" s="138"/>
      <c r="O38" s="138"/>
    </row>
    <row r="39" spans="4:15">
      <c r="D39" s="3">
        <v>1975</v>
      </c>
      <c r="E39" s="179"/>
      <c r="F39" s="179"/>
      <c r="G39" s="179"/>
      <c r="H39" s="52">
        <v>1975</v>
      </c>
      <c r="I39" s="138"/>
      <c r="J39" s="138"/>
      <c r="K39" s="138"/>
      <c r="M39" s="138"/>
      <c r="N39" s="138"/>
      <c r="O39" s="138"/>
    </row>
    <row r="40" spans="4:15">
      <c r="D40" s="3">
        <v>1974</v>
      </c>
      <c r="E40" s="179"/>
      <c r="F40" s="179"/>
      <c r="G40" s="179"/>
      <c r="H40" s="52">
        <v>1974</v>
      </c>
      <c r="I40" s="138"/>
      <c r="J40" s="138"/>
      <c r="K40" s="138"/>
      <c r="M40" s="138"/>
      <c r="N40" s="138"/>
      <c r="O40" s="138"/>
    </row>
    <row r="41" spans="4:15">
      <c r="D41" s="3">
        <v>1973</v>
      </c>
      <c r="E41" s="179"/>
      <c r="F41" s="179"/>
      <c r="G41" s="179"/>
      <c r="H41" s="52">
        <v>1973</v>
      </c>
      <c r="I41" s="138"/>
      <c r="J41" s="138"/>
      <c r="K41" s="138"/>
      <c r="M41" s="138"/>
      <c r="N41" s="138"/>
      <c r="O41" s="138"/>
    </row>
    <row r="42" spans="4:15">
      <c r="D42" s="3">
        <v>1972</v>
      </c>
      <c r="E42" s="179"/>
      <c r="F42" s="179"/>
      <c r="G42" s="179"/>
      <c r="H42" s="52">
        <v>1972</v>
      </c>
      <c r="I42" s="138"/>
      <c r="J42" s="138"/>
      <c r="K42" s="138"/>
      <c r="M42" s="138"/>
      <c r="N42" s="138"/>
      <c r="O42" s="138"/>
    </row>
    <row r="43" spans="4:15">
      <c r="D43" s="3">
        <v>1971</v>
      </c>
      <c r="E43" s="179"/>
      <c r="F43" s="179"/>
      <c r="G43" s="179"/>
      <c r="H43" s="52">
        <v>1971</v>
      </c>
      <c r="I43" s="138"/>
      <c r="J43" s="138"/>
      <c r="K43" s="138"/>
      <c r="M43" s="138"/>
      <c r="N43" s="138"/>
      <c r="O43" s="138"/>
    </row>
    <row r="44" spans="4:15">
      <c r="D44" s="3">
        <v>1970</v>
      </c>
      <c r="E44" s="179"/>
      <c r="F44" s="179"/>
      <c r="G44" s="179"/>
      <c r="H44" s="52">
        <v>1970</v>
      </c>
      <c r="I44" s="138"/>
      <c r="J44" s="138"/>
      <c r="K44" s="138"/>
      <c r="M44" s="138"/>
      <c r="N44" s="138"/>
      <c r="O44" s="138"/>
    </row>
    <row r="45" spans="4:15">
      <c r="D45" s="3">
        <v>1969</v>
      </c>
      <c r="E45" s="179"/>
      <c r="F45" s="179"/>
      <c r="G45" s="179"/>
      <c r="H45" s="52">
        <v>1969</v>
      </c>
      <c r="I45" s="138"/>
      <c r="J45" s="138"/>
      <c r="K45" s="138"/>
      <c r="M45" s="138"/>
      <c r="N45" s="138"/>
      <c r="O45" s="138"/>
    </row>
    <row r="46" spans="4:15">
      <c r="D46" s="3">
        <v>1968</v>
      </c>
      <c r="E46" s="179"/>
      <c r="F46" s="179"/>
      <c r="G46" s="179"/>
      <c r="H46" s="52">
        <v>1968</v>
      </c>
      <c r="I46" s="138"/>
      <c r="J46" s="138"/>
      <c r="K46" s="138"/>
      <c r="M46" s="138"/>
      <c r="N46" s="138"/>
      <c r="O46" s="138"/>
    </row>
    <row r="47" spans="4:15">
      <c r="D47" s="3">
        <v>1967</v>
      </c>
      <c r="E47" s="179"/>
      <c r="F47" s="179"/>
      <c r="G47" s="179"/>
      <c r="H47" s="52">
        <v>1967</v>
      </c>
      <c r="I47" s="138"/>
      <c r="J47" s="138"/>
      <c r="K47" s="138"/>
      <c r="M47" s="138"/>
      <c r="N47" s="138"/>
      <c r="O47" s="138"/>
    </row>
    <row r="48" spans="4:15">
      <c r="D48" s="3">
        <v>1966</v>
      </c>
      <c r="E48" s="179"/>
      <c r="F48" s="179"/>
      <c r="G48" s="179"/>
      <c r="H48" s="52">
        <v>1966</v>
      </c>
      <c r="I48" s="138"/>
      <c r="J48" s="138"/>
      <c r="K48" s="138"/>
      <c r="M48" s="138"/>
      <c r="N48" s="138"/>
      <c r="O48" s="138"/>
    </row>
    <row r="49" spans="4:15">
      <c r="D49" s="3">
        <v>1965</v>
      </c>
      <c r="E49" s="179"/>
      <c r="F49" s="179"/>
      <c r="G49" s="179"/>
      <c r="H49" s="52">
        <v>1965</v>
      </c>
      <c r="I49" s="138"/>
      <c r="J49" s="138"/>
      <c r="K49" s="138"/>
      <c r="M49" s="138"/>
      <c r="N49" s="138"/>
      <c r="O49" s="138"/>
    </row>
    <row r="50" spans="4:15">
      <c r="D50" s="3">
        <v>1964</v>
      </c>
      <c r="E50" s="179"/>
      <c r="F50" s="179"/>
      <c r="G50" s="179"/>
      <c r="H50" s="52">
        <v>1964</v>
      </c>
      <c r="I50" s="138"/>
      <c r="J50" s="138"/>
      <c r="K50" s="138"/>
      <c r="M50" s="138"/>
      <c r="N50" s="138"/>
      <c r="O50" s="138"/>
    </row>
    <row r="51" spans="4:15">
      <c r="D51" s="3">
        <v>1963</v>
      </c>
      <c r="E51" s="179"/>
      <c r="F51" s="179"/>
      <c r="G51" s="179"/>
      <c r="H51" s="52">
        <v>1963</v>
      </c>
      <c r="I51" s="138"/>
      <c r="J51" s="138"/>
      <c r="K51" s="138"/>
      <c r="M51" s="138"/>
      <c r="N51" s="138"/>
      <c r="O51" s="138"/>
    </row>
    <row r="52" spans="4:15">
      <c r="D52" s="3">
        <v>1962</v>
      </c>
      <c r="E52" s="179"/>
      <c r="F52" s="179"/>
      <c r="G52" s="179"/>
      <c r="H52" s="52">
        <v>1962</v>
      </c>
      <c r="I52" s="138"/>
      <c r="J52" s="138"/>
      <c r="K52" s="138"/>
      <c r="M52" s="138"/>
      <c r="N52" s="138"/>
      <c r="O52" s="138"/>
    </row>
    <row r="53" spans="4:15">
      <c r="D53" s="3">
        <v>1961</v>
      </c>
      <c r="E53" s="179"/>
      <c r="F53" s="179"/>
      <c r="G53" s="179"/>
      <c r="H53" s="52">
        <v>1961</v>
      </c>
      <c r="I53" s="138"/>
      <c r="J53" s="138"/>
      <c r="K53" s="138"/>
      <c r="M53" s="138"/>
      <c r="N53" s="138"/>
      <c r="O53" s="138"/>
    </row>
    <row r="54" spans="4:15">
      <c r="D54" s="3">
        <v>1960</v>
      </c>
      <c r="E54" s="179"/>
      <c r="F54" s="179"/>
      <c r="G54" s="179"/>
      <c r="H54" s="52">
        <v>1960</v>
      </c>
      <c r="I54" s="138"/>
      <c r="J54" s="138"/>
      <c r="K54" s="138"/>
      <c r="M54" s="138"/>
      <c r="N54" s="138"/>
      <c r="O54" s="138"/>
    </row>
    <row r="55" spans="4:15">
      <c r="D55" s="3">
        <v>1959</v>
      </c>
      <c r="E55" s="179"/>
      <c r="F55" s="179"/>
      <c r="G55" s="179"/>
      <c r="H55" s="52">
        <v>1959</v>
      </c>
      <c r="I55" s="138"/>
      <c r="J55" s="138"/>
      <c r="K55" s="138"/>
      <c r="M55" s="138"/>
      <c r="N55" s="138"/>
      <c r="O55" s="138"/>
    </row>
    <row r="56" spans="4:15">
      <c r="D56" s="3">
        <v>1958</v>
      </c>
      <c r="E56" s="179"/>
      <c r="F56" s="179"/>
      <c r="G56" s="179"/>
      <c r="H56" s="52">
        <v>1958</v>
      </c>
      <c r="I56" s="138"/>
      <c r="J56" s="138"/>
      <c r="K56" s="138"/>
      <c r="M56" s="138"/>
      <c r="N56" s="138"/>
      <c r="O56" s="138"/>
    </row>
    <row r="57" spans="4:15">
      <c r="D57" s="3">
        <v>1957</v>
      </c>
      <c r="E57" s="179"/>
      <c r="F57" s="179"/>
      <c r="G57" s="179"/>
      <c r="H57" s="52">
        <v>1957</v>
      </c>
      <c r="I57" s="138"/>
      <c r="J57" s="138"/>
      <c r="K57" s="138"/>
      <c r="M57" s="138"/>
      <c r="N57" s="138"/>
      <c r="O57" s="138"/>
    </row>
    <row r="58" spans="4:15">
      <c r="D58" s="3">
        <v>1956</v>
      </c>
      <c r="E58" s="179"/>
      <c r="F58" s="179"/>
      <c r="G58" s="179"/>
      <c r="H58" s="52">
        <v>1956</v>
      </c>
      <c r="I58" s="138"/>
      <c r="J58" s="138"/>
      <c r="K58" s="138"/>
      <c r="M58" s="138"/>
      <c r="N58" s="138"/>
      <c r="O58" s="138"/>
    </row>
    <row r="59" spans="4:15">
      <c r="D59" s="3">
        <v>1955</v>
      </c>
      <c r="E59" s="179"/>
      <c r="F59" s="179"/>
      <c r="G59" s="179"/>
      <c r="H59" s="52">
        <v>1955</v>
      </c>
      <c r="I59" s="138"/>
      <c r="J59" s="138"/>
      <c r="K59" s="138"/>
      <c r="M59" s="138"/>
      <c r="N59" s="138"/>
      <c r="O59" s="138"/>
    </row>
    <row r="60" spans="4:15">
      <c r="D60" s="3">
        <v>1954</v>
      </c>
      <c r="E60" s="179"/>
      <c r="F60" s="179"/>
      <c r="G60" s="179"/>
      <c r="H60" s="52">
        <v>1954</v>
      </c>
      <c r="I60" s="138"/>
      <c r="J60" s="138"/>
      <c r="K60" s="138"/>
      <c r="M60" s="138"/>
      <c r="N60" s="138"/>
      <c r="O60" s="138"/>
    </row>
    <row r="61" spans="4:15">
      <c r="D61" s="3">
        <v>1953</v>
      </c>
      <c r="E61" s="179"/>
      <c r="F61" s="179"/>
      <c r="G61" s="179"/>
      <c r="H61" s="52">
        <v>1953</v>
      </c>
      <c r="I61" s="138"/>
      <c r="J61" s="138"/>
      <c r="K61" s="138"/>
      <c r="M61" s="138"/>
      <c r="N61" s="138"/>
      <c r="O61" s="138"/>
    </row>
    <row r="62" spans="4:15">
      <c r="D62" s="3">
        <v>1952</v>
      </c>
      <c r="E62" s="179"/>
      <c r="F62" s="179"/>
      <c r="G62" s="179"/>
      <c r="H62" s="52">
        <v>1952</v>
      </c>
      <c r="I62" s="138"/>
      <c r="J62" s="138"/>
      <c r="K62" s="138"/>
      <c r="M62" s="138"/>
      <c r="N62" s="138"/>
      <c r="O62" s="138"/>
    </row>
    <row r="63" spans="4:15">
      <c r="D63" s="3">
        <v>1951</v>
      </c>
      <c r="E63" s="179"/>
      <c r="F63" s="179"/>
      <c r="G63" s="179"/>
      <c r="H63" s="52">
        <v>1951</v>
      </c>
      <c r="I63" s="138"/>
      <c r="J63" s="138"/>
      <c r="K63" s="138"/>
      <c r="M63" s="138"/>
      <c r="N63" s="138"/>
      <c r="O63" s="138"/>
    </row>
    <row r="64" spans="4:15">
      <c r="D64" s="3">
        <v>1950</v>
      </c>
      <c r="E64" s="179"/>
      <c r="F64" s="179"/>
      <c r="G64" s="179"/>
      <c r="H64" s="52">
        <v>1950</v>
      </c>
      <c r="I64" s="138"/>
      <c r="J64" s="138"/>
      <c r="K64" s="138"/>
      <c r="M64" s="138"/>
      <c r="N64" s="138"/>
      <c r="O64" s="138"/>
    </row>
    <row r="65" spans="4:15">
      <c r="D65" s="3">
        <v>1949</v>
      </c>
      <c r="E65" s="179"/>
      <c r="F65" s="179"/>
      <c r="G65" s="179"/>
      <c r="H65" s="52">
        <v>1949</v>
      </c>
      <c r="I65" s="138"/>
      <c r="J65" s="138"/>
      <c r="K65" s="138"/>
      <c r="M65" s="138"/>
      <c r="N65" s="138"/>
      <c r="O65" s="138"/>
    </row>
    <row r="66" spans="4:15">
      <c r="D66" s="3">
        <v>1948</v>
      </c>
      <c r="E66" s="179"/>
      <c r="F66" s="179"/>
      <c r="G66" s="179"/>
      <c r="H66" s="52">
        <v>1948</v>
      </c>
      <c r="I66" s="138"/>
      <c r="J66" s="138"/>
      <c r="K66" s="138"/>
      <c r="M66" s="138"/>
      <c r="N66" s="138"/>
      <c r="O66" s="138"/>
    </row>
    <row r="67" spans="4:15">
      <c r="D67" s="3">
        <v>1947</v>
      </c>
      <c r="E67" s="179"/>
      <c r="F67" s="179"/>
      <c r="G67" s="179"/>
      <c r="H67" s="52">
        <v>1947</v>
      </c>
      <c r="I67" s="138"/>
      <c r="J67" s="138"/>
      <c r="K67" s="138"/>
      <c r="M67" s="138"/>
      <c r="N67" s="138"/>
      <c r="O67" s="138"/>
    </row>
    <row r="68" spans="4:15">
      <c r="D68" s="3">
        <v>1946</v>
      </c>
      <c r="E68" s="179"/>
      <c r="F68" s="179"/>
      <c r="G68" s="179"/>
      <c r="H68" s="52">
        <v>1946</v>
      </c>
      <c r="I68" s="138"/>
      <c r="J68" s="138"/>
      <c r="K68" s="138"/>
      <c r="M68" s="138"/>
      <c r="N68" s="138"/>
      <c r="O68" s="138"/>
    </row>
    <row r="69" spans="4:15">
      <c r="D69" s="3">
        <v>1945</v>
      </c>
      <c r="E69" s="179"/>
      <c r="F69" s="179"/>
      <c r="G69" s="179"/>
      <c r="H69" s="52">
        <v>1945</v>
      </c>
      <c r="I69" s="138"/>
      <c r="J69" s="138"/>
      <c r="K69" s="138"/>
      <c r="M69" s="138"/>
      <c r="N69" s="138"/>
      <c r="O69" s="138"/>
    </row>
    <row r="70" spans="4:15">
      <c r="D70" s="3">
        <v>1944</v>
      </c>
      <c r="E70" s="179"/>
      <c r="F70" s="179"/>
      <c r="G70" s="179"/>
      <c r="H70" s="52">
        <v>1944</v>
      </c>
      <c r="I70" s="138"/>
      <c r="J70" s="138"/>
      <c r="K70" s="138"/>
      <c r="M70" s="138"/>
      <c r="N70" s="138"/>
      <c r="O70" s="138"/>
    </row>
    <row r="71" spans="4:15">
      <c r="D71" s="3">
        <v>1943</v>
      </c>
      <c r="E71" s="179"/>
      <c r="F71" s="179"/>
      <c r="G71" s="179"/>
      <c r="H71" s="52">
        <v>1943</v>
      </c>
      <c r="I71" s="138"/>
      <c r="J71" s="138"/>
      <c r="K71" s="138"/>
      <c r="M71" s="138"/>
      <c r="N71" s="138"/>
      <c r="O71" s="138"/>
    </row>
    <row r="72" spans="4:15">
      <c r="D72" s="3">
        <v>1942</v>
      </c>
      <c r="E72" s="179"/>
      <c r="F72" s="179"/>
      <c r="G72" s="179"/>
      <c r="H72" s="52">
        <v>1942</v>
      </c>
      <c r="I72" s="138"/>
      <c r="J72" s="138"/>
      <c r="K72" s="138"/>
      <c r="M72" s="138"/>
      <c r="N72" s="138"/>
      <c r="O72" s="138"/>
    </row>
    <row r="73" spans="4:15">
      <c r="D73" s="3">
        <v>1941</v>
      </c>
      <c r="E73" s="179"/>
      <c r="F73" s="179"/>
      <c r="G73" s="179"/>
      <c r="H73" s="52">
        <v>1941</v>
      </c>
      <c r="I73" s="138"/>
      <c r="J73" s="138"/>
      <c r="K73" s="138"/>
      <c r="M73" s="138"/>
      <c r="N73" s="138"/>
      <c r="O73" s="138"/>
    </row>
    <row r="74" spans="4:15">
      <c r="D74" s="3">
        <v>1940</v>
      </c>
      <c r="E74" s="179"/>
      <c r="F74" s="179"/>
      <c r="G74" s="179"/>
      <c r="H74" s="52">
        <v>1940</v>
      </c>
      <c r="I74" s="138"/>
      <c r="J74" s="138"/>
      <c r="K74" s="138"/>
      <c r="M74" s="138"/>
      <c r="N74" s="138"/>
      <c r="O74" s="138"/>
    </row>
    <row r="75" spans="4:15">
      <c r="D75" s="3">
        <v>1939</v>
      </c>
      <c r="E75" s="179"/>
      <c r="F75" s="179"/>
      <c r="G75" s="179"/>
      <c r="H75" s="52">
        <v>1939</v>
      </c>
      <c r="I75" s="138"/>
      <c r="J75" s="138"/>
      <c r="K75" s="138"/>
      <c r="M75" s="138"/>
      <c r="N75" s="138"/>
      <c r="O75" s="138"/>
    </row>
    <row r="76" spans="4:15">
      <c r="D76" s="3">
        <v>1938</v>
      </c>
      <c r="E76" s="179"/>
      <c r="F76" s="179"/>
      <c r="G76" s="179"/>
      <c r="H76" s="52">
        <v>1938</v>
      </c>
      <c r="I76" s="138"/>
      <c r="J76" s="138"/>
      <c r="K76" s="138"/>
      <c r="M76" s="138"/>
      <c r="N76" s="138"/>
      <c r="O76" s="138"/>
    </row>
    <row r="77" spans="4:15">
      <c r="D77" s="3">
        <v>1937</v>
      </c>
      <c r="E77" s="179"/>
      <c r="F77" s="179"/>
      <c r="G77" s="179"/>
      <c r="H77" s="52">
        <v>1937</v>
      </c>
      <c r="I77" s="138"/>
      <c r="J77" s="138"/>
      <c r="K77" s="138"/>
      <c r="M77" s="138"/>
      <c r="N77" s="138"/>
      <c r="O77" s="138"/>
    </row>
    <row r="78" spans="4:15">
      <c r="D78" s="3">
        <v>1936</v>
      </c>
      <c r="E78" s="179"/>
      <c r="F78" s="179"/>
      <c r="G78" s="179"/>
      <c r="H78" s="52">
        <v>1936</v>
      </c>
      <c r="I78" s="138"/>
      <c r="J78" s="138"/>
      <c r="K78" s="138"/>
      <c r="M78" s="138"/>
      <c r="N78" s="138"/>
      <c r="O78" s="138"/>
    </row>
    <row r="79" spans="4:15">
      <c r="D79" s="3">
        <v>1935</v>
      </c>
      <c r="E79" s="179"/>
      <c r="F79" s="179"/>
      <c r="G79" s="179"/>
      <c r="H79" s="52">
        <v>1935</v>
      </c>
      <c r="I79" s="138"/>
      <c r="J79" s="138"/>
      <c r="K79" s="138"/>
      <c r="M79" s="138"/>
      <c r="N79" s="138"/>
      <c r="O79" s="138"/>
    </row>
    <row r="80" spans="4:15">
      <c r="D80" s="3">
        <v>1934</v>
      </c>
      <c r="E80" s="179"/>
      <c r="F80" s="179"/>
      <c r="G80" s="179"/>
      <c r="H80" s="52">
        <v>1934</v>
      </c>
      <c r="I80" s="138"/>
      <c r="J80" s="138"/>
      <c r="K80" s="138"/>
      <c r="M80" s="138"/>
      <c r="N80" s="138"/>
      <c r="O80" s="138"/>
    </row>
    <row r="81" spans="1:15">
      <c r="D81" s="3">
        <v>1933</v>
      </c>
      <c r="E81" s="179"/>
      <c r="F81" s="179"/>
      <c r="G81" s="179"/>
      <c r="H81" s="52">
        <v>1933</v>
      </c>
      <c r="I81" s="138"/>
      <c r="J81" s="138"/>
      <c r="K81" s="138"/>
      <c r="M81" s="138"/>
      <c r="N81" s="138"/>
      <c r="O81" s="138"/>
    </row>
    <row r="82" spans="1:15">
      <c r="D82" s="3">
        <v>1932</v>
      </c>
      <c r="E82" s="179"/>
      <c r="F82" s="179"/>
      <c r="G82" s="179"/>
      <c r="H82" s="52">
        <v>1932</v>
      </c>
      <c r="I82" s="138"/>
      <c r="J82" s="138"/>
      <c r="K82" s="138"/>
      <c r="M82" s="138"/>
      <c r="N82" s="138"/>
      <c r="O82" s="138"/>
    </row>
    <row r="83" spans="1:15">
      <c r="D83" s="3">
        <v>1931</v>
      </c>
      <c r="E83" s="179"/>
      <c r="F83" s="179"/>
      <c r="G83" s="179"/>
      <c r="H83" s="52">
        <v>1931</v>
      </c>
      <c r="I83" s="138"/>
      <c r="J83" s="138"/>
      <c r="K83" s="138"/>
      <c r="M83" s="138"/>
      <c r="N83" s="138"/>
      <c r="O83" s="138"/>
    </row>
    <row r="84" spans="1:15">
      <c r="D84" s="3">
        <v>1930</v>
      </c>
      <c r="E84" s="179"/>
      <c r="F84" s="179"/>
      <c r="G84" s="179"/>
      <c r="H84" s="52">
        <v>1930</v>
      </c>
      <c r="I84" s="138"/>
      <c r="J84" s="138"/>
      <c r="K84" s="138"/>
      <c r="M84" s="138"/>
      <c r="N84" s="138"/>
      <c r="O84" s="138"/>
    </row>
    <row r="85" spans="1:15">
      <c r="D85" s="3">
        <v>1929</v>
      </c>
      <c r="E85" s="179"/>
      <c r="F85" s="179"/>
      <c r="G85" s="179"/>
      <c r="H85" s="52">
        <v>1929</v>
      </c>
      <c r="I85" s="138"/>
      <c r="J85" s="138"/>
      <c r="K85" s="138"/>
      <c r="M85" s="138"/>
      <c r="N85" s="138"/>
      <c r="O85" s="138"/>
    </row>
    <row r="86" spans="1:15">
      <c r="D86" s="3">
        <v>1928</v>
      </c>
      <c r="E86" s="179"/>
      <c r="F86" s="179"/>
      <c r="G86" s="179"/>
      <c r="H86" s="52">
        <v>1928</v>
      </c>
      <c r="I86" s="138"/>
      <c r="J86" s="138"/>
      <c r="K86" s="138"/>
      <c r="M86" s="138"/>
      <c r="N86" s="138"/>
      <c r="O86" s="138"/>
    </row>
    <row r="87" spans="1:15">
      <c r="D87" s="3">
        <v>1927</v>
      </c>
      <c r="E87" s="179"/>
      <c r="F87" s="179"/>
      <c r="G87" s="179"/>
      <c r="H87" s="52">
        <v>1927</v>
      </c>
      <c r="I87" s="138"/>
      <c r="J87" s="138"/>
      <c r="K87" s="138"/>
      <c r="M87" s="138"/>
      <c r="N87" s="138"/>
      <c r="O87" s="138"/>
    </row>
    <row r="88" spans="1:15">
      <c r="D88" s="3">
        <v>1926</v>
      </c>
      <c r="E88" s="179"/>
      <c r="F88" s="179"/>
      <c r="G88" s="179"/>
      <c r="H88" s="52">
        <v>1926</v>
      </c>
      <c r="I88" s="138"/>
      <c r="J88" s="138"/>
      <c r="K88" s="138"/>
      <c r="M88" s="138"/>
      <c r="N88" s="138"/>
      <c r="O88" s="138"/>
    </row>
    <row r="89" spans="1:15">
      <c r="D89" s="3">
        <v>1925</v>
      </c>
      <c r="E89" s="179"/>
      <c r="F89" s="179"/>
      <c r="G89" s="179"/>
      <c r="H89" s="52">
        <v>1925</v>
      </c>
      <c r="I89" s="138"/>
      <c r="J89" s="138"/>
      <c r="K89" s="138"/>
      <c r="M89" s="138"/>
      <c r="N89" s="138"/>
      <c r="O89" s="138"/>
    </row>
    <row r="90" spans="1:15">
      <c r="D90" s="3">
        <v>1924</v>
      </c>
      <c r="E90" s="179"/>
      <c r="F90" s="179"/>
      <c r="G90" s="179"/>
      <c r="H90" s="52">
        <v>1924</v>
      </c>
      <c r="I90" s="138"/>
      <c r="J90" s="138"/>
      <c r="K90" s="138"/>
      <c r="M90" s="138"/>
      <c r="N90" s="138"/>
      <c r="O90" s="138"/>
    </row>
    <row r="91" spans="1:15">
      <c r="D91" s="22" t="s">
        <v>312</v>
      </c>
      <c r="E91" s="179"/>
      <c r="F91" s="179"/>
      <c r="G91" s="179"/>
      <c r="H91" s="53" t="s">
        <v>312</v>
      </c>
      <c r="I91" s="138"/>
      <c r="J91" s="138"/>
      <c r="K91" s="138"/>
      <c r="M91" s="138"/>
      <c r="N91" s="138"/>
      <c r="O91" s="138"/>
    </row>
    <row r="93" spans="1:15" ht="89.4" customHeight="1">
      <c r="A93" s="13">
        <v>2</v>
      </c>
      <c r="B93" s="211" t="str">
        <f>IF('5. Transitie-effecten'!D8="Nee","U hoeft deze tabel niet in te vullen","Transitie-effecten berekeningen - In deze tabel worden 2 scenario's met elkaar vergeleken: 
1. scenario invaren, met 
2. het scenario niet-invaren (waarbij de nieuwe opbouw zal plaatsvinden in de gewijzigde pensioenovereenkomst)")</f>
        <v>Transitie-effecten berekeningen - In deze tabel worden 2 scenario's met elkaar vergeleken: 
1. scenario invaren, met 
2. het scenario niet-invaren (waarbij de nieuwe opbouw zal plaatsvinden in de gewijzigde pensioenovereenkomst)</v>
      </c>
      <c r="D93" s="21" t="s">
        <v>313</v>
      </c>
      <c r="E93" s="472" t="s">
        <v>314</v>
      </c>
      <c r="F93" s="469"/>
      <c r="G93" s="470"/>
      <c r="I93" s="473" t="s">
        <v>315</v>
      </c>
      <c r="J93" s="471"/>
      <c r="K93" s="471"/>
    </row>
    <row r="94" spans="1:15" ht="18.899999999999999" customHeight="1">
      <c r="B94" s="461" t="s">
        <v>316</v>
      </c>
      <c r="C94" s="1"/>
      <c r="D94" s="165" t="s">
        <v>308</v>
      </c>
      <c r="E94" s="167" t="s">
        <v>309</v>
      </c>
      <c r="F94" s="167" t="s">
        <v>310</v>
      </c>
      <c r="G94" s="166" t="s">
        <v>311</v>
      </c>
      <c r="I94" s="163" t="s">
        <v>309</v>
      </c>
      <c r="J94" s="163" t="s">
        <v>310</v>
      </c>
      <c r="K94" s="163" t="s">
        <v>311</v>
      </c>
    </row>
    <row r="95" spans="1:15" ht="15.6" customHeight="1">
      <c r="B95" s="461"/>
      <c r="C95" s="1"/>
      <c r="D95" s="3">
        <v>2005</v>
      </c>
      <c r="E95" s="179"/>
      <c r="F95" s="179"/>
      <c r="G95" s="179"/>
      <c r="I95" s="138"/>
      <c r="J95" s="138"/>
      <c r="K95" s="138"/>
    </row>
    <row r="96" spans="1:15">
      <c r="B96" s="461"/>
      <c r="C96" s="1"/>
      <c r="D96" s="3">
        <v>2004</v>
      </c>
      <c r="E96" s="179"/>
      <c r="F96" s="179"/>
      <c r="G96" s="179"/>
      <c r="I96" s="138"/>
      <c r="J96" s="138"/>
      <c r="K96" s="138"/>
    </row>
    <row r="97" spans="2:11">
      <c r="B97" s="461"/>
      <c r="C97" s="1"/>
      <c r="D97" s="3">
        <v>2003</v>
      </c>
      <c r="E97" s="179"/>
      <c r="F97" s="179"/>
      <c r="G97" s="179"/>
      <c r="I97" s="138"/>
      <c r="J97" s="138"/>
      <c r="K97" s="138"/>
    </row>
    <row r="98" spans="2:11">
      <c r="B98" s="461"/>
      <c r="C98" s="1"/>
      <c r="D98" s="3">
        <v>2002</v>
      </c>
      <c r="E98" s="179"/>
      <c r="F98" s="179"/>
      <c r="G98" s="179"/>
      <c r="I98" s="138"/>
      <c r="J98" s="138"/>
      <c r="K98" s="138"/>
    </row>
    <row r="99" spans="2:11" ht="14.4" customHeight="1">
      <c r="B99" s="461"/>
      <c r="C99" s="1"/>
      <c r="D99" s="3">
        <v>2001</v>
      </c>
      <c r="E99" s="179"/>
      <c r="F99" s="179"/>
      <c r="G99" s="179"/>
      <c r="I99" s="138"/>
      <c r="J99" s="138"/>
      <c r="K99" s="138"/>
    </row>
    <row r="100" spans="2:11">
      <c r="B100" s="461"/>
      <c r="C100" s="1"/>
      <c r="D100" s="3">
        <v>2000</v>
      </c>
      <c r="E100" s="179"/>
      <c r="F100" s="179"/>
      <c r="G100" s="179"/>
      <c r="I100" s="138"/>
      <c r="J100" s="138"/>
      <c r="K100" s="138"/>
    </row>
    <row r="101" spans="2:11">
      <c r="B101" s="461"/>
      <c r="C101" s="1"/>
      <c r="D101" s="3">
        <v>1999</v>
      </c>
      <c r="E101" s="179"/>
      <c r="F101" s="179"/>
      <c r="G101" s="179"/>
      <c r="I101" s="138"/>
      <c r="J101" s="138"/>
      <c r="K101" s="138"/>
    </row>
    <row r="102" spans="2:11">
      <c r="B102" s="461"/>
      <c r="C102" s="1"/>
      <c r="D102" s="3">
        <v>1998</v>
      </c>
      <c r="E102" s="179"/>
      <c r="F102" s="179"/>
      <c r="G102" s="179"/>
      <c r="I102" s="138"/>
      <c r="J102" s="138"/>
      <c r="K102" s="138"/>
    </row>
    <row r="103" spans="2:11">
      <c r="B103" s="1"/>
      <c r="C103" s="1"/>
      <c r="D103" s="3">
        <v>1997</v>
      </c>
      <c r="E103" s="179"/>
      <c r="F103" s="179"/>
      <c r="G103" s="179"/>
      <c r="I103" s="138"/>
      <c r="J103" s="138"/>
      <c r="K103" s="138"/>
    </row>
    <row r="104" spans="2:11" ht="15" customHeight="1">
      <c r="B104" s="461" t="s">
        <v>317</v>
      </c>
      <c r="C104" s="1"/>
      <c r="D104" s="3">
        <v>1996</v>
      </c>
      <c r="E104" s="179"/>
      <c r="F104" s="179"/>
      <c r="G104" s="179"/>
      <c r="I104" s="138"/>
      <c r="J104" s="138"/>
      <c r="K104" s="138"/>
    </row>
    <row r="105" spans="2:11">
      <c r="B105" s="461"/>
      <c r="D105" s="3">
        <v>1995</v>
      </c>
      <c r="E105" s="179"/>
      <c r="F105" s="179"/>
      <c r="G105" s="179"/>
      <c r="I105" s="138"/>
      <c r="J105" s="138"/>
      <c r="K105" s="138"/>
    </row>
    <row r="106" spans="2:11">
      <c r="B106" s="461"/>
      <c r="D106" s="3">
        <v>1994</v>
      </c>
      <c r="E106" s="179"/>
      <c r="F106" s="179"/>
      <c r="G106" s="179"/>
      <c r="I106" s="138"/>
      <c r="J106" s="138"/>
      <c r="K106" s="138"/>
    </row>
    <row r="107" spans="2:11">
      <c r="B107" s="461"/>
      <c r="D107" s="3">
        <v>1993</v>
      </c>
      <c r="E107" s="179"/>
      <c r="F107" s="179"/>
      <c r="G107" s="179"/>
      <c r="I107" s="138"/>
      <c r="J107" s="138"/>
      <c r="K107" s="138"/>
    </row>
    <row r="108" spans="2:11">
      <c r="B108" s="461"/>
      <c r="D108" s="3">
        <v>1992</v>
      </c>
      <c r="E108" s="179"/>
      <c r="F108" s="179"/>
      <c r="G108" s="179"/>
      <c r="I108" s="138"/>
      <c r="J108" s="138"/>
      <c r="K108" s="138"/>
    </row>
    <row r="109" spans="2:11">
      <c r="B109" s="461"/>
      <c r="D109" s="3">
        <v>1991</v>
      </c>
      <c r="E109" s="179"/>
      <c r="F109" s="179"/>
      <c r="G109" s="179"/>
      <c r="I109" s="138"/>
      <c r="J109" s="138"/>
      <c r="K109" s="138"/>
    </row>
    <row r="110" spans="2:11">
      <c r="B110" s="461"/>
      <c r="D110" s="3">
        <v>1990</v>
      </c>
      <c r="E110" s="179"/>
      <c r="F110" s="179"/>
      <c r="G110" s="179"/>
      <c r="I110" s="138"/>
      <c r="J110" s="138"/>
      <c r="K110" s="138"/>
    </row>
    <row r="111" spans="2:11">
      <c r="D111" s="3">
        <v>1989</v>
      </c>
      <c r="E111" s="179"/>
      <c r="F111" s="179"/>
      <c r="G111" s="179"/>
      <c r="I111" s="138"/>
      <c r="J111" s="138"/>
      <c r="K111" s="138"/>
    </row>
    <row r="112" spans="2:11">
      <c r="D112" s="3">
        <v>1988</v>
      </c>
      <c r="E112" s="179"/>
      <c r="F112" s="179"/>
      <c r="G112" s="179"/>
      <c r="I112" s="138"/>
      <c r="J112" s="138"/>
      <c r="K112" s="138"/>
    </row>
    <row r="113" spans="4:11">
      <c r="D113" s="3">
        <v>1987</v>
      </c>
      <c r="E113" s="179"/>
      <c r="F113" s="179"/>
      <c r="G113" s="179"/>
      <c r="I113" s="138"/>
      <c r="J113" s="138"/>
      <c r="K113" s="138"/>
    </row>
    <row r="114" spans="4:11">
      <c r="D114" s="3">
        <v>1986</v>
      </c>
      <c r="E114" s="179"/>
      <c r="F114" s="179"/>
      <c r="G114" s="179"/>
      <c r="I114" s="138"/>
      <c r="J114" s="138"/>
      <c r="K114" s="138"/>
    </row>
    <row r="115" spans="4:11">
      <c r="D115" s="3">
        <v>1985</v>
      </c>
      <c r="E115" s="179"/>
      <c r="F115" s="179"/>
      <c r="G115" s="179"/>
      <c r="I115" s="138"/>
      <c r="J115" s="138"/>
      <c r="K115" s="138"/>
    </row>
    <row r="116" spans="4:11">
      <c r="D116" s="3">
        <v>1984</v>
      </c>
      <c r="E116" s="179"/>
      <c r="F116" s="179"/>
      <c r="G116" s="179"/>
      <c r="I116" s="138"/>
      <c r="J116" s="138"/>
      <c r="K116" s="138"/>
    </row>
    <row r="117" spans="4:11">
      <c r="D117" s="3">
        <v>1983</v>
      </c>
      <c r="E117" s="179"/>
      <c r="F117" s="179"/>
      <c r="G117" s="179"/>
      <c r="I117" s="138"/>
      <c r="J117" s="138"/>
      <c r="K117" s="138"/>
    </row>
    <row r="118" spans="4:11">
      <c r="D118" s="3">
        <v>1982</v>
      </c>
      <c r="E118" s="179"/>
      <c r="F118" s="179"/>
      <c r="G118" s="179"/>
      <c r="I118" s="138"/>
      <c r="J118" s="138"/>
      <c r="K118" s="138"/>
    </row>
    <row r="119" spans="4:11">
      <c r="D119" s="3">
        <v>1981</v>
      </c>
      <c r="E119" s="179"/>
      <c r="F119" s="179"/>
      <c r="G119" s="179"/>
      <c r="I119" s="138"/>
      <c r="J119" s="138"/>
      <c r="K119" s="138"/>
    </row>
    <row r="120" spans="4:11">
      <c r="D120" s="3">
        <v>1980</v>
      </c>
      <c r="E120" s="179"/>
      <c r="F120" s="179"/>
      <c r="G120" s="179"/>
      <c r="I120" s="138"/>
      <c r="J120" s="138"/>
      <c r="K120" s="138"/>
    </row>
    <row r="121" spans="4:11">
      <c r="D121" s="3">
        <v>1979</v>
      </c>
      <c r="E121" s="179"/>
      <c r="F121" s="179"/>
      <c r="G121" s="179"/>
      <c r="I121" s="138"/>
      <c r="J121" s="138"/>
      <c r="K121" s="138"/>
    </row>
    <row r="122" spans="4:11">
      <c r="D122" s="3">
        <v>1978</v>
      </c>
      <c r="E122" s="179"/>
      <c r="F122" s="179"/>
      <c r="G122" s="179"/>
      <c r="I122" s="138"/>
      <c r="J122" s="138"/>
      <c r="K122" s="138"/>
    </row>
    <row r="123" spans="4:11">
      <c r="D123" s="3">
        <v>1977</v>
      </c>
      <c r="E123" s="179"/>
      <c r="F123" s="179"/>
      <c r="G123" s="179"/>
      <c r="I123" s="138"/>
      <c r="J123" s="138"/>
      <c r="K123" s="138"/>
    </row>
    <row r="124" spans="4:11">
      <c r="D124" s="3">
        <v>1976</v>
      </c>
      <c r="E124" s="179"/>
      <c r="F124" s="179"/>
      <c r="G124" s="179"/>
      <c r="I124" s="138"/>
      <c r="J124" s="138"/>
      <c r="K124" s="138"/>
    </row>
    <row r="125" spans="4:11">
      <c r="D125" s="3">
        <v>1975</v>
      </c>
      <c r="E125" s="179"/>
      <c r="F125" s="179"/>
      <c r="G125" s="179"/>
      <c r="I125" s="138"/>
      <c r="J125" s="138"/>
      <c r="K125" s="138"/>
    </row>
    <row r="126" spans="4:11">
      <c r="D126" s="3">
        <v>1974</v>
      </c>
      <c r="E126" s="179"/>
      <c r="F126" s="179"/>
      <c r="G126" s="179"/>
      <c r="I126" s="138"/>
      <c r="J126" s="138"/>
      <c r="K126" s="138"/>
    </row>
    <row r="127" spans="4:11">
      <c r="D127" s="3">
        <v>1973</v>
      </c>
      <c r="E127" s="179"/>
      <c r="F127" s="179"/>
      <c r="G127" s="179"/>
      <c r="I127" s="138"/>
      <c r="J127" s="138"/>
      <c r="K127" s="138"/>
    </row>
    <row r="128" spans="4:11">
      <c r="D128" s="3">
        <v>1972</v>
      </c>
      <c r="E128" s="179"/>
      <c r="F128" s="179"/>
      <c r="G128" s="179"/>
      <c r="I128" s="138"/>
      <c r="J128" s="138"/>
      <c r="K128" s="138"/>
    </row>
    <row r="129" spans="4:11">
      <c r="D129" s="3">
        <v>1971</v>
      </c>
      <c r="E129" s="179"/>
      <c r="F129" s="179"/>
      <c r="G129" s="179"/>
      <c r="I129" s="138"/>
      <c r="J129" s="138"/>
      <c r="K129" s="138"/>
    </row>
    <row r="130" spans="4:11">
      <c r="D130" s="3">
        <v>1970</v>
      </c>
      <c r="E130" s="179"/>
      <c r="F130" s="179"/>
      <c r="G130" s="179"/>
      <c r="I130" s="138"/>
      <c r="J130" s="138"/>
      <c r="K130" s="138"/>
    </row>
    <row r="131" spans="4:11">
      <c r="D131" s="3">
        <v>1969</v>
      </c>
      <c r="E131" s="179"/>
      <c r="F131" s="179"/>
      <c r="G131" s="179"/>
      <c r="I131" s="138"/>
      <c r="J131" s="138"/>
      <c r="K131" s="138"/>
    </row>
    <row r="132" spans="4:11">
      <c r="D132" s="3">
        <v>1968</v>
      </c>
      <c r="E132" s="179"/>
      <c r="F132" s="179"/>
      <c r="G132" s="179"/>
      <c r="I132" s="138"/>
      <c r="J132" s="138"/>
      <c r="K132" s="138"/>
    </row>
    <row r="133" spans="4:11">
      <c r="D133" s="3">
        <v>1967</v>
      </c>
      <c r="E133" s="179"/>
      <c r="F133" s="179"/>
      <c r="G133" s="179"/>
      <c r="I133" s="138"/>
      <c r="J133" s="138"/>
      <c r="K133" s="138"/>
    </row>
    <row r="134" spans="4:11">
      <c r="D134" s="3">
        <v>1966</v>
      </c>
      <c r="E134" s="179"/>
      <c r="F134" s="179"/>
      <c r="G134" s="179"/>
      <c r="I134" s="138"/>
      <c r="J134" s="138"/>
      <c r="K134" s="138"/>
    </row>
    <row r="135" spans="4:11">
      <c r="D135" s="3">
        <v>1965</v>
      </c>
      <c r="E135" s="179"/>
      <c r="F135" s="179"/>
      <c r="G135" s="179"/>
      <c r="I135" s="138"/>
      <c r="J135" s="138"/>
      <c r="K135" s="138"/>
    </row>
    <row r="136" spans="4:11">
      <c r="D136" s="3">
        <v>1964</v>
      </c>
      <c r="E136" s="179"/>
      <c r="F136" s="179"/>
      <c r="G136" s="179"/>
      <c r="I136" s="138"/>
      <c r="J136" s="138"/>
      <c r="K136" s="138"/>
    </row>
    <row r="137" spans="4:11">
      <c r="D137" s="3">
        <v>1963</v>
      </c>
      <c r="E137" s="179"/>
      <c r="F137" s="179"/>
      <c r="G137" s="179"/>
      <c r="I137" s="138"/>
      <c r="J137" s="138"/>
      <c r="K137" s="138"/>
    </row>
    <row r="138" spans="4:11">
      <c r="D138" s="3">
        <v>1962</v>
      </c>
      <c r="E138" s="179"/>
      <c r="F138" s="179"/>
      <c r="G138" s="179"/>
      <c r="I138" s="138"/>
      <c r="J138" s="138"/>
      <c r="K138" s="138"/>
    </row>
    <row r="139" spans="4:11">
      <c r="D139" s="3">
        <v>1961</v>
      </c>
      <c r="E139" s="179"/>
      <c r="F139" s="179"/>
      <c r="G139" s="179"/>
      <c r="I139" s="138"/>
      <c r="J139" s="138"/>
      <c r="K139" s="138"/>
    </row>
    <row r="140" spans="4:11">
      <c r="D140" s="3">
        <v>1960</v>
      </c>
      <c r="E140" s="179"/>
      <c r="F140" s="179"/>
      <c r="G140" s="179"/>
      <c r="I140" s="138"/>
      <c r="J140" s="138"/>
      <c r="K140" s="138"/>
    </row>
    <row r="141" spans="4:11">
      <c r="D141" s="3">
        <v>1959</v>
      </c>
      <c r="E141" s="179"/>
      <c r="F141" s="179"/>
      <c r="G141" s="179"/>
      <c r="I141" s="138"/>
      <c r="J141" s="138"/>
      <c r="K141" s="138"/>
    </row>
    <row r="142" spans="4:11">
      <c r="D142" s="3">
        <v>1958</v>
      </c>
      <c r="E142" s="179"/>
      <c r="F142" s="179"/>
      <c r="G142" s="179"/>
      <c r="I142" s="138"/>
      <c r="J142" s="138"/>
      <c r="K142" s="138"/>
    </row>
    <row r="143" spans="4:11">
      <c r="D143" s="3">
        <v>1957</v>
      </c>
      <c r="E143" s="179"/>
      <c r="F143" s="179"/>
      <c r="G143" s="179"/>
      <c r="I143" s="138"/>
      <c r="J143" s="138"/>
      <c r="K143" s="138"/>
    </row>
    <row r="144" spans="4:11">
      <c r="D144" s="3">
        <v>1956</v>
      </c>
      <c r="E144" s="179"/>
      <c r="F144" s="179"/>
      <c r="G144" s="179"/>
      <c r="I144" s="138"/>
      <c r="J144" s="138"/>
      <c r="K144" s="138"/>
    </row>
    <row r="145" spans="4:11">
      <c r="D145" s="3">
        <v>1955</v>
      </c>
      <c r="E145" s="179"/>
      <c r="F145" s="179"/>
      <c r="G145" s="179"/>
      <c r="I145" s="138"/>
      <c r="J145" s="138"/>
      <c r="K145" s="138"/>
    </row>
    <row r="146" spans="4:11">
      <c r="D146" s="3">
        <v>1954</v>
      </c>
      <c r="E146" s="179"/>
      <c r="F146" s="179"/>
      <c r="G146" s="179"/>
      <c r="I146" s="138"/>
      <c r="J146" s="138"/>
      <c r="K146" s="138"/>
    </row>
    <row r="147" spans="4:11">
      <c r="D147" s="3">
        <v>1953</v>
      </c>
      <c r="E147" s="179"/>
      <c r="F147" s="179"/>
      <c r="G147" s="179"/>
      <c r="I147" s="138"/>
      <c r="J147" s="138"/>
      <c r="K147" s="138"/>
    </row>
    <row r="148" spans="4:11">
      <c r="D148" s="3">
        <v>1952</v>
      </c>
      <c r="E148" s="179"/>
      <c r="F148" s="179"/>
      <c r="G148" s="179"/>
      <c r="I148" s="138"/>
      <c r="J148" s="138"/>
      <c r="K148" s="138"/>
    </row>
    <row r="149" spans="4:11">
      <c r="D149" s="3">
        <v>1951</v>
      </c>
      <c r="E149" s="179"/>
      <c r="F149" s="179"/>
      <c r="G149" s="179"/>
      <c r="I149" s="138"/>
      <c r="J149" s="138"/>
      <c r="K149" s="138"/>
    </row>
    <row r="150" spans="4:11">
      <c r="D150" s="3">
        <v>1950</v>
      </c>
      <c r="E150" s="179"/>
      <c r="F150" s="179"/>
      <c r="G150" s="179"/>
      <c r="I150" s="138"/>
      <c r="J150" s="138"/>
      <c r="K150" s="138"/>
    </row>
    <row r="151" spans="4:11">
      <c r="D151" s="3">
        <v>1949</v>
      </c>
      <c r="E151" s="179"/>
      <c r="F151" s="179"/>
      <c r="G151" s="179"/>
      <c r="I151" s="138"/>
      <c r="J151" s="138"/>
      <c r="K151" s="138"/>
    </row>
    <row r="152" spans="4:11">
      <c r="D152" s="3">
        <v>1948</v>
      </c>
      <c r="E152" s="179"/>
      <c r="F152" s="179"/>
      <c r="G152" s="179"/>
      <c r="I152" s="138"/>
      <c r="J152" s="138"/>
      <c r="K152" s="138"/>
    </row>
    <row r="153" spans="4:11">
      <c r="D153" s="3">
        <v>1947</v>
      </c>
      <c r="E153" s="179"/>
      <c r="F153" s="179"/>
      <c r="G153" s="179"/>
      <c r="I153" s="138"/>
      <c r="J153" s="138"/>
      <c r="K153" s="138"/>
    </row>
    <row r="154" spans="4:11">
      <c r="D154" s="3">
        <v>1946</v>
      </c>
      <c r="E154" s="179"/>
      <c r="F154" s="179"/>
      <c r="G154" s="179"/>
      <c r="I154" s="138"/>
      <c r="J154" s="138"/>
      <c r="K154" s="138"/>
    </row>
    <row r="155" spans="4:11">
      <c r="D155" s="3">
        <v>1945</v>
      </c>
      <c r="E155" s="179"/>
      <c r="F155" s="179"/>
      <c r="G155" s="179"/>
      <c r="I155" s="138"/>
      <c r="J155" s="138"/>
      <c r="K155" s="138"/>
    </row>
    <row r="156" spans="4:11">
      <c r="D156" s="3">
        <v>1944</v>
      </c>
      <c r="E156" s="179"/>
      <c r="F156" s="179"/>
      <c r="G156" s="179"/>
      <c r="I156" s="138"/>
      <c r="J156" s="138"/>
      <c r="K156" s="138"/>
    </row>
    <row r="157" spans="4:11">
      <c r="D157" s="3">
        <v>1943</v>
      </c>
      <c r="E157" s="179"/>
      <c r="F157" s="179"/>
      <c r="G157" s="179"/>
      <c r="I157" s="138"/>
      <c r="J157" s="138"/>
      <c r="K157" s="138"/>
    </row>
    <row r="158" spans="4:11">
      <c r="D158" s="3">
        <v>1942</v>
      </c>
      <c r="E158" s="179"/>
      <c r="F158" s="179"/>
      <c r="G158" s="179"/>
      <c r="I158" s="138"/>
      <c r="J158" s="138"/>
      <c r="K158" s="138"/>
    </row>
    <row r="159" spans="4:11">
      <c r="D159" s="3">
        <v>1941</v>
      </c>
      <c r="E159" s="179"/>
      <c r="F159" s="179"/>
      <c r="G159" s="179"/>
      <c r="I159" s="138"/>
      <c r="J159" s="138"/>
      <c r="K159" s="138"/>
    </row>
    <row r="160" spans="4:11">
      <c r="D160" s="3">
        <v>1940</v>
      </c>
      <c r="E160" s="179"/>
      <c r="F160" s="179"/>
      <c r="G160" s="179"/>
      <c r="I160" s="138"/>
      <c r="J160" s="138"/>
      <c r="K160" s="138"/>
    </row>
    <row r="161" spans="4:11">
      <c r="D161" s="3">
        <v>1939</v>
      </c>
      <c r="E161" s="179"/>
      <c r="F161" s="179"/>
      <c r="G161" s="179"/>
      <c r="I161" s="138"/>
      <c r="J161" s="138"/>
      <c r="K161" s="138"/>
    </row>
    <row r="162" spans="4:11">
      <c r="D162" s="3">
        <v>1938</v>
      </c>
      <c r="E162" s="179"/>
      <c r="F162" s="179"/>
      <c r="G162" s="179"/>
      <c r="I162" s="138"/>
      <c r="J162" s="138"/>
      <c r="K162" s="138"/>
    </row>
    <row r="163" spans="4:11">
      <c r="D163" s="3">
        <v>1937</v>
      </c>
      <c r="E163" s="179"/>
      <c r="F163" s="179"/>
      <c r="G163" s="179"/>
      <c r="I163" s="138"/>
      <c r="J163" s="138"/>
      <c r="K163" s="138"/>
    </row>
    <row r="164" spans="4:11">
      <c r="D164" s="3">
        <v>1936</v>
      </c>
      <c r="E164" s="179"/>
      <c r="F164" s="179"/>
      <c r="G164" s="179"/>
      <c r="I164" s="138"/>
      <c r="J164" s="138"/>
      <c r="K164" s="138"/>
    </row>
    <row r="165" spans="4:11">
      <c r="D165" s="3">
        <v>1935</v>
      </c>
      <c r="E165" s="179"/>
      <c r="F165" s="179"/>
      <c r="G165" s="179"/>
      <c r="I165" s="138"/>
      <c r="J165" s="138"/>
      <c r="K165" s="138"/>
    </row>
    <row r="166" spans="4:11">
      <c r="D166" s="3">
        <v>1934</v>
      </c>
      <c r="E166" s="179"/>
      <c r="F166" s="179"/>
      <c r="G166" s="179"/>
      <c r="I166" s="138"/>
      <c r="J166" s="138"/>
      <c r="K166" s="138"/>
    </row>
    <row r="167" spans="4:11">
      <c r="D167" s="3">
        <v>1933</v>
      </c>
      <c r="E167" s="179"/>
      <c r="F167" s="179"/>
      <c r="G167" s="179"/>
      <c r="I167" s="138"/>
      <c r="J167" s="138"/>
      <c r="K167" s="138"/>
    </row>
    <row r="168" spans="4:11">
      <c r="D168" s="3">
        <v>1932</v>
      </c>
      <c r="E168" s="179"/>
      <c r="F168" s="179"/>
      <c r="G168" s="179"/>
      <c r="I168" s="138"/>
      <c r="J168" s="138"/>
      <c r="K168" s="138"/>
    </row>
    <row r="169" spans="4:11">
      <c r="D169" s="3">
        <v>1931</v>
      </c>
      <c r="E169" s="179"/>
      <c r="F169" s="179"/>
      <c r="G169" s="179"/>
      <c r="I169" s="138"/>
      <c r="J169" s="138"/>
      <c r="K169" s="138"/>
    </row>
    <row r="170" spans="4:11">
      <c r="D170" s="3">
        <v>1930</v>
      </c>
      <c r="E170" s="179"/>
      <c r="F170" s="179"/>
      <c r="G170" s="179"/>
      <c r="I170" s="138"/>
      <c r="J170" s="138"/>
      <c r="K170" s="138"/>
    </row>
    <row r="171" spans="4:11">
      <c r="D171" s="3">
        <v>1929</v>
      </c>
      <c r="E171" s="179"/>
      <c r="F171" s="179"/>
      <c r="G171" s="179"/>
      <c r="I171" s="138"/>
      <c r="J171" s="138"/>
      <c r="K171" s="138"/>
    </row>
    <row r="172" spans="4:11">
      <c r="D172" s="3">
        <v>1928</v>
      </c>
      <c r="E172" s="179"/>
      <c r="F172" s="179"/>
      <c r="G172" s="179"/>
      <c r="I172" s="138"/>
      <c r="J172" s="138"/>
      <c r="K172" s="138"/>
    </row>
    <row r="173" spans="4:11">
      <c r="D173" s="3">
        <v>1927</v>
      </c>
      <c r="E173" s="179"/>
      <c r="F173" s="179"/>
      <c r="G173" s="179"/>
      <c r="I173" s="138"/>
      <c r="J173" s="138"/>
      <c r="K173" s="138"/>
    </row>
    <row r="174" spans="4:11">
      <c r="D174" s="3">
        <v>1926</v>
      </c>
      <c r="E174" s="179"/>
      <c r="F174" s="179"/>
      <c r="G174" s="179"/>
      <c r="I174" s="138"/>
      <c r="J174" s="138"/>
      <c r="K174" s="138"/>
    </row>
    <row r="175" spans="4:11">
      <c r="D175" s="3">
        <v>1925</v>
      </c>
      <c r="E175" s="179"/>
      <c r="F175" s="179"/>
      <c r="G175" s="179"/>
      <c r="I175" s="138"/>
      <c r="J175" s="138"/>
      <c r="K175" s="138"/>
    </row>
    <row r="176" spans="4:11">
      <c r="D176" s="3">
        <v>1924</v>
      </c>
      <c r="E176" s="179"/>
      <c r="F176" s="179"/>
      <c r="G176" s="179"/>
      <c r="I176" s="138"/>
      <c r="J176" s="138"/>
      <c r="K176" s="138"/>
    </row>
    <row r="177" spans="4:11">
      <c r="D177" s="22" t="s">
        <v>312</v>
      </c>
      <c r="E177" s="179"/>
      <c r="F177" s="179"/>
      <c r="G177" s="179"/>
      <c r="I177" s="138"/>
      <c r="J177" s="138"/>
      <c r="K177" s="138"/>
    </row>
  </sheetData>
  <sheetProtection algorithmName="SHA-512" hashValue="kkaVkMDGSmX5xGwEib73BGZkYqZiYIRiNbPOVdmo12GiqVsDviOiscL1JF+M6L7tu2i77BhfArNwOWuaUn5DUQ==" saltValue="hsH+PxxIrUh/8xFMNm6aSQ==" spinCount="100000" sheet="1" objects="1" scenarios="1"/>
  <mergeCells count="10">
    <mergeCell ref="B2:D2"/>
    <mergeCell ref="B3:D3"/>
    <mergeCell ref="B4:D5"/>
    <mergeCell ref="B104:B110"/>
    <mergeCell ref="B94:B102"/>
    <mergeCell ref="E7:G7"/>
    <mergeCell ref="I7:K7"/>
    <mergeCell ref="M7:O7"/>
    <mergeCell ref="E93:G93"/>
    <mergeCell ref="I93:K93"/>
  </mergeCells>
  <conditionalFormatting sqref="B3">
    <cfRule type="containsText" dxfId="19" priority="11" operator="containsText" text="niet in te vullen">
      <formula>NOT(ISERROR(SEARCH("niet in te vullen",B3)))</formula>
    </cfRule>
    <cfRule type="containsText" dxfId="18" priority="12" operator="containsText" text="niet in te vullen">
      <formula>NOT(ISERROR(SEARCH("niet in te vullen",B3)))</formula>
    </cfRule>
  </conditionalFormatting>
  <conditionalFormatting sqref="B4">
    <cfRule type="containsText" dxfId="17" priority="10" operator="containsText" text="netto profijt">
      <formula>NOT(ISERROR(SEARCH("netto profijt",B4)))</formula>
    </cfRule>
  </conditionalFormatting>
  <conditionalFormatting sqref="B93:B94">
    <cfRule type="containsText" dxfId="16" priority="5" operator="containsText" text="niet in te vullen">
      <formula>NOT(ISERROR(SEARCH("niet in te vullen",B93)))</formula>
    </cfRule>
    <cfRule type="containsText" dxfId="15" priority="6" operator="containsText" text="niet in te vullen">
      <formula>NOT(ISERROR(SEARCH("niet in te vullen",B93)))</formula>
    </cfRule>
  </conditionalFormatting>
  <conditionalFormatting sqref="B104">
    <cfRule type="containsText" dxfId="14" priority="1" operator="containsText" text="niet in te vullen">
      <formula>NOT(ISERROR(SEARCH("niet in te vullen",B104)))</formula>
    </cfRule>
    <cfRule type="containsText" dxfId="13" priority="2" operator="containsText" text="niet in te vullen">
      <formula>NOT(ISERROR(SEARCH("niet in te vullen",B104)))</formula>
    </cfRule>
  </conditionalFormatting>
  <pageMargins left="0.25" right="0.25" top="0.75" bottom="0.75" header="0.3" footer="0.3"/>
  <pageSetup paperSize="8" scale="5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E076-5102-4B41-B432-2985952F6F17}">
  <sheetPr codeName="Blad19">
    <tabColor rgb="FFFCE0AE"/>
    <pageSetUpPr fitToPage="1"/>
  </sheetPr>
  <dimension ref="A2:I95"/>
  <sheetViews>
    <sheetView showGridLines="0" topLeftCell="B1" zoomScaleNormal="100" workbookViewId="0">
      <selection activeCell="I7" sqref="I7"/>
    </sheetView>
  </sheetViews>
  <sheetFormatPr defaultRowHeight="14.4"/>
  <cols>
    <col min="1" max="1" width="10.44140625" customWidth="1"/>
    <col min="2" max="2" width="43.6640625" customWidth="1"/>
    <col min="3" max="3" width="15.5546875" customWidth="1"/>
    <col min="4" max="4" width="35" customWidth="1"/>
    <col min="5" max="5" width="18.33203125" customWidth="1"/>
    <col min="6" max="6" width="28.44140625" bestFit="1" customWidth="1"/>
    <col min="7" max="8" width="20.109375" bestFit="1" customWidth="1"/>
    <col min="9" max="11" width="21.5546875" customWidth="1"/>
    <col min="12" max="12" width="16.6640625" customWidth="1"/>
    <col min="13" max="13" width="13.109375" customWidth="1"/>
    <col min="14" max="14" width="18.5546875" customWidth="1"/>
    <col min="15" max="16" width="18.44140625" bestFit="1" customWidth="1"/>
    <col min="17" max="17" width="22.88671875" customWidth="1"/>
    <col min="18" max="18" width="17.5546875" customWidth="1"/>
    <col min="19" max="19" width="18.44140625" bestFit="1" customWidth="1"/>
    <col min="20" max="20" width="16" customWidth="1"/>
    <col min="21" max="21" width="14.44140625" customWidth="1"/>
    <col min="22" max="22" width="11.33203125" customWidth="1"/>
    <col min="23" max="23" width="17.6640625" customWidth="1"/>
    <col min="26" max="26" width="16.33203125" customWidth="1"/>
    <col min="29" max="29" width="16" customWidth="1"/>
    <col min="32" max="32" width="16.33203125" customWidth="1"/>
  </cols>
  <sheetData>
    <row r="2" spans="1:9">
      <c r="B2" s="459" t="s">
        <v>318</v>
      </c>
      <c r="C2" s="477"/>
    </row>
    <row r="3" spans="1:9" ht="36" customHeight="1">
      <c r="B3" s="445" t="str">
        <f>IF('0. Inhoudsopgave'!C14="Nee","Dit tabblad hoeft u niet in te vullen","De vragen in dit tabblad onder 1 zijn gebaseerd op artikel 150e Pw en artikel 46, tweede lid BUPW")</f>
        <v>De vragen in dit tabblad onder 1 zijn gebaseerd op artikel 150e Pw en artikel 46, tweede lid BUPW</v>
      </c>
      <c r="C3" s="445"/>
      <c r="D3" s="109" t="s">
        <v>319</v>
      </c>
      <c r="I3" s="11"/>
    </row>
    <row r="4" spans="1:9">
      <c r="B4" s="1"/>
      <c r="C4" s="1"/>
    </row>
    <row r="5" spans="1:9" ht="100.8">
      <c r="A5" s="13">
        <v>1</v>
      </c>
      <c r="B5" s="10" t="s">
        <v>320</v>
      </c>
      <c r="C5" s="1"/>
      <c r="D5" s="21" t="s">
        <v>303</v>
      </c>
      <c r="E5" s="156" t="s">
        <v>321</v>
      </c>
      <c r="F5" s="214" t="s">
        <v>322</v>
      </c>
      <c r="G5" s="212" t="s">
        <v>321</v>
      </c>
      <c r="I5" s="213" t="s">
        <v>323</v>
      </c>
    </row>
    <row r="6" spans="1:9">
      <c r="A6" s="15"/>
      <c r="B6" s="2"/>
      <c r="C6" s="1"/>
      <c r="D6" s="165" t="s">
        <v>308</v>
      </c>
      <c r="E6" s="166" t="s">
        <v>309</v>
      </c>
      <c r="F6" s="162" t="s">
        <v>308</v>
      </c>
      <c r="G6" s="163" t="s">
        <v>309</v>
      </c>
      <c r="I6" s="163" t="s">
        <v>309</v>
      </c>
    </row>
    <row r="7" spans="1:9">
      <c r="A7" s="15"/>
      <c r="B7" s="148"/>
      <c r="C7" s="1"/>
      <c r="D7" s="3">
        <v>2005</v>
      </c>
      <c r="E7" s="179"/>
      <c r="F7" s="3">
        <v>2005</v>
      </c>
      <c r="G7" s="138"/>
      <c r="I7" s="138"/>
    </row>
    <row r="8" spans="1:9">
      <c r="A8" s="15"/>
      <c r="B8" s="149"/>
      <c r="C8" s="1"/>
      <c r="D8" s="3">
        <v>2004</v>
      </c>
      <c r="E8" s="179"/>
      <c r="F8" s="3">
        <v>2004</v>
      </c>
      <c r="G8" s="138"/>
      <c r="I8" s="138"/>
    </row>
    <row r="9" spans="1:9">
      <c r="A9" s="15"/>
      <c r="C9" s="1"/>
      <c r="D9" s="3">
        <v>2003</v>
      </c>
      <c r="E9" s="179"/>
      <c r="F9" s="3">
        <v>2003</v>
      </c>
      <c r="G9" s="138"/>
      <c r="I9" s="138"/>
    </row>
    <row r="10" spans="1:9">
      <c r="A10" s="15"/>
      <c r="B10" s="1"/>
      <c r="C10" s="1"/>
      <c r="D10" s="3">
        <v>2002</v>
      </c>
      <c r="E10" s="179"/>
      <c r="F10" s="3">
        <v>2002</v>
      </c>
      <c r="G10" s="138"/>
      <c r="I10" s="138"/>
    </row>
    <row r="11" spans="1:9">
      <c r="A11" s="15"/>
      <c r="B11" s="1"/>
      <c r="C11" s="1"/>
      <c r="D11" s="3">
        <v>2001</v>
      </c>
      <c r="E11" s="179"/>
      <c r="F11" s="3">
        <v>2001</v>
      </c>
      <c r="G11" s="138"/>
      <c r="I11" s="138"/>
    </row>
    <row r="12" spans="1:9">
      <c r="A12" s="15"/>
      <c r="B12" s="15"/>
      <c r="C12" s="1"/>
      <c r="D12" s="3">
        <v>2000</v>
      </c>
      <c r="E12" s="179"/>
      <c r="F12" s="3">
        <v>2000</v>
      </c>
      <c r="G12" s="138"/>
      <c r="I12" s="138"/>
    </row>
    <row r="13" spans="1:9">
      <c r="A13" s="15"/>
      <c r="B13" s="1"/>
      <c r="C13" s="1"/>
      <c r="D13" s="3">
        <v>1999</v>
      </c>
      <c r="E13" s="179"/>
      <c r="F13" s="3">
        <v>1999</v>
      </c>
      <c r="G13" s="138"/>
      <c r="I13" s="138"/>
    </row>
    <row r="14" spans="1:9">
      <c r="A14" s="15"/>
      <c r="B14" s="1"/>
      <c r="C14" s="1"/>
      <c r="D14" s="3">
        <v>1998</v>
      </c>
      <c r="E14" s="179"/>
      <c r="F14" s="3">
        <v>1998</v>
      </c>
      <c r="G14" s="138"/>
      <c r="I14" s="138"/>
    </row>
    <row r="15" spans="1:9">
      <c r="A15" s="15"/>
      <c r="D15" s="3">
        <v>1997</v>
      </c>
      <c r="E15" s="179"/>
      <c r="F15" s="3">
        <v>1997</v>
      </c>
      <c r="G15" s="138"/>
      <c r="I15" s="138"/>
    </row>
    <row r="16" spans="1:9">
      <c r="A16" s="15"/>
      <c r="D16" s="3">
        <v>1996</v>
      </c>
      <c r="E16" s="179"/>
      <c r="F16" s="3">
        <v>1996</v>
      </c>
      <c r="G16" s="138"/>
      <c r="I16" s="138"/>
    </row>
    <row r="17" spans="1:9">
      <c r="A17" s="15"/>
      <c r="D17" s="3">
        <v>1995</v>
      </c>
      <c r="E17" s="179"/>
      <c r="F17" s="3">
        <v>1995</v>
      </c>
      <c r="G17" s="138"/>
      <c r="I17" s="138"/>
    </row>
    <row r="18" spans="1:9">
      <c r="A18" s="15"/>
      <c r="D18" s="3">
        <v>1994</v>
      </c>
      <c r="E18" s="179"/>
      <c r="F18" s="3">
        <v>1994</v>
      </c>
      <c r="G18" s="138"/>
      <c r="I18" s="138"/>
    </row>
    <row r="19" spans="1:9">
      <c r="A19" s="15"/>
      <c r="B19" s="2"/>
      <c r="D19" s="3">
        <v>1993</v>
      </c>
      <c r="E19" s="179"/>
      <c r="F19" s="3">
        <v>1993</v>
      </c>
      <c r="G19" s="138"/>
      <c r="I19" s="138"/>
    </row>
    <row r="20" spans="1:9">
      <c r="A20" s="15"/>
      <c r="D20" s="3">
        <v>1992</v>
      </c>
      <c r="E20" s="179"/>
      <c r="F20" s="3">
        <v>1992</v>
      </c>
      <c r="G20" s="138"/>
      <c r="I20" s="138"/>
    </row>
    <row r="21" spans="1:9">
      <c r="A21" s="15"/>
      <c r="D21" s="3">
        <v>1991</v>
      </c>
      <c r="E21" s="179"/>
      <c r="F21" s="3">
        <v>1991</v>
      </c>
      <c r="G21" s="138"/>
      <c r="I21" s="138"/>
    </row>
    <row r="22" spans="1:9">
      <c r="A22" s="15"/>
      <c r="D22" s="3">
        <v>1990</v>
      </c>
      <c r="E22" s="179"/>
      <c r="F22" s="3">
        <v>1990</v>
      </c>
      <c r="G22" s="138"/>
      <c r="I22" s="138"/>
    </row>
    <row r="23" spans="1:9">
      <c r="A23" s="15"/>
      <c r="D23" s="3">
        <v>1989</v>
      </c>
      <c r="E23" s="179"/>
      <c r="F23" s="3">
        <v>1989</v>
      </c>
      <c r="G23" s="138"/>
      <c r="I23" s="138"/>
    </row>
    <row r="24" spans="1:9">
      <c r="A24" s="15"/>
      <c r="D24" s="3">
        <v>1988</v>
      </c>
      <c r="E24" s="179"/>
      <c r="F24" s="3">
        <v>1988</v>
      </c>
      <c r="G24" s="138"/>
      <c r="I24" s="138"/>
    </row>
    <row r="25" spans="1:9">
      <c r="A25" s="15"/>
      <c r="D25" s="3">
        <v>1987</v>
      </c>
      <c r="E25" s="179"/>
      <c r="F25" s="3">
        <v>1987</v>
      </c>
      <c r="G25" s="138"/>
      <c r="I25" s="138"/>
    </row>
    <row r="26" spans="1:9">
      <c r="A26" s="15"/>
      <c r="D26" s="3">
        <v>1986</v>
      </c>
      <c r="E26" s="179"/>
      <c r="F26" s="3">
        <v>1986</v>
      </c>
      <c r="G26" s="138"/>
      <c r="I26" s="138"/>
    </row>
    <row r="27" spans="1:9">
      <c r="A27" s="15"/>
      <c r="D27" s="3">
        <v>1985</v>
      </c>
      <c r="E27" s="179"/>
      <c r="F27" s="3">
        <v>1985</v>
      </c>
      <c r="G27" s="138"/>
      <c r="I27" s="138"/>
    </row>
    <row r="28" spans="1:9">
      <c r="A28" s="15"/>
      <c r="D28" s="3">
        <v>1984</v>
      </c>
      <c r="E28" s="179"/>
      <c r="F28" s="3">
        <v>1984</v>
      </c>
      <c r="G28" s="138"/>
      <c r="I28" s="138"/>
    </row>
    <row r="29" spans="1:9">
      <c r="A29" s="15"/>
      <c r="D29" s="3">
        <v>1983</v>
      </c>
      <c r="E29" s="179"/>
      <c r="F29" s="3">
        <v>1983</v>
      </c>
      <c r="G29" s="138"/>
      <c r="I29" s="138"/>
    </row>
    <row r="30" spans="1:9">
      <c r="A30" s="15"/>
      <c r="D30" s="3">
        <v>1982</v>
      </c>
      <c r="E30" s="179"/>
      <c r="F30" s="3">
        <v>1982</v>
      </c>
      <c r="G30" s="138"/>
      <c r="I30" s="138"/>
    </row>
    <row r="31" spans="1:9">
      <c r="A31" s="15"/>
      <c r="D31" s="3">
        <v>1981</v>
      </c>
      <c r="E31" s="179"/>
      <c r="F31" s="3">
        <v>1981</v>
      </c>
      <c r="G31" s="138"/>
      <c r="I31" s="138"/>
    </row>
    <row r="32" spans="1:9">
      <c r="A32" s="15"/>
      <c r="D32" s="3">
        <v>1980</v>
      </c>
      <c r="E32" s="179"/>
      <c r="F32" s="3">
        <v>1980</v>
      </c>
      <c r="G32" s="138"/>
      <c r="I32" s="138"/>
    </row>
    <row r="33" spans="1:9">
      <c r="A33" s="15"/>
      <c r="D33" s="3">
        <v>1979</v>
      </c>
      <c r="E33" s="179"/>
      <c r="F33" s="3">
        <v>1979</v>
      </c>
      <c r="G33" s="138"/>
      <c r="I33" s="138"/>
    </row>
    <row r="34" spans="1:9">
      <c r="A34" s="15"/>
      <c r="D34" s="3">
        <v>1978</v>
      </c>
      <c r="E34" s="179"/>
      <c r="F34" s="3">
        <v>1978</v>
      </c>
      <c r="G34" s="138"/>
      <c r="I34" s="138"/>
    </row>
    <row r="35" spans="1:9">
      <c r="A35" s="15"/>
      <c r="D35" s="3">
        <v>1977</v>
      </c>
      <c r="E35" s="179"/>
      <c r="F35" s="3">
        <v>1977</v>
      </c>
      <c r="G35" s="138"/>
      <c r="I35" s="138"/>
    </row>
    <row r="36" spans="1:9">
      <c r="A36" s="15"/>
      <c r="D36" s="3">
        <v>1976</v>
      </c>
      <c r="E36" s="179"/>
      <c r="F36" s="3">
        <v>1976</v>
      </c>
      <c r="G36" s="138"/>
      <c r="I36" s="138"/>
    </row>
    <row r="37" spans="1:9">
      <c r="A37" s="15"/>
      <c r="D37" s="3">
        <v>1975</v>
      </c>
      <c r="E37" s="179"/>
      <c r="F37" s="3">
        <v>1975</v>
      </c>
      <c r="G37" s="138"/>
      <c r="I37" s="138"/>
    </row>
    <row r="38" spans="1:9">
      <c r="A38" s="15"/>
      <c r="D38" s="3">
        <v>1974</v>
      </c>
      <c r="E38" s="179"/>
      <c r="F38" s="3">
        <v>1974</v>
      </c>
      <c r="G38" s="138"/>
      <c r="I38" s="138"/>
    </row>
    <row r="39" spans="1:9">
      <c r="A39" s="15"/>
      <c r="D39" s="3">
        <v>1973</v>
      </c>
      <c r="E39" s="179"/>
      <c r="F39" s="3">
        <v>1973</v>
      </c>
      <c r="G39" s="138"/>
      <c r="I39" s="138"/>
    </row>
    <row r="40" spans="1:9">
      <c r="A40" s="15"/>
      <c r="D40" s="3">
        <v>1972</v>
      </c>
      <c r="E40" s="179"/>
      <c r="F40" s="3">
        <v>1972</v>
      </c>
      <c r="G40" s="138"/>
      <c r="I40" s="138"/>
    </row>
    <row r="41" spans="1:9">
      <c r="A41" s="15"/>
      <c r="D41" s="3">
        <v>1971</v>
      </c>
      <c r="E41" s="179"/>
      <c r="F41" s="3">
        <v>1971</v>
      </c>
      <c r="G41" s="138"/>
      <c r="I41" s="138"/>
    </row>
    <row r="42" spans="1:9">
      <c r="A42" s="15"/>
      <c r="D42" s="3">
        <v>1970</v>
      </c>
      <c r="E42" s="179"/>
      <c r="F42" s="3">
        <v>1970</v>
      </c>
      <c r="G42" s="138"/>
      <c r="I42" s="138"/>
    </row>
    <row r="43" spans="1:9">
      <c r="A43" s="15"/>
      <c r="D43" s="3">
        <v>1969</v>
      </c>
      <c r="E43" s="179"/>
      <c r="F43" s="3">
        <v>1969</v>
      </c>
      <c r="G43" s="138"/>
      <c r="I43" s="138"/>
    </row>
    <row r="44" spans="1:9">
      <c r="A44" s="15"/>
      <c r="D44" s="3">
        <v>1968</v>
      </c>
      <c r="E44" s="179"/>
      <c r="F44" s="3">
        <v>1968</v>
      </c>
      <c r="G44" s="138"/>
      <c r="I44" s="138"/>
    </row>
    <row r="45" spans="1:9">
      <c r="A45" s="15"/>
      <c r="D45" s="3">
        <v>1967</v>
      </c>
      <c r="E45" s="179"/>
      <c r="F45" s="3">
        <v>1967</v>
      </c>
      <c r="G45" s="138"/>
      <c r="I45" s="138"/>
    </row>
    <row r="46" spans="1:9">
      <c r="A46" s="15"/>
      <c r="D46" s="3">
        <v>1966</v>
      </c>
      <c r="E46" s="179"/>
      <c r="F46" s="3">
        <v>1966</v>
      </c>
      <c r="G46" s="138"/>
      <c r="I46" s="138"/>
    </row>
    <row r="47" spans="1:9">
      <c r="A47" s="15"/>
      <c r="D47" s="3">
        <v>1965</v>
      </c>
      <c r="E47" s="179"/>
      <c r="F47" s="3">
        <v>1965</v>
      </c>
      <c r="G47" s="138"/>
      <c r="I47" s="138"/>
    </row>
    <row r="48" spans="1:9">
      <c r="A48" s="15"/>
      <c r="D48" s="3">
        <v>1964</v>
      </c>
      <c r="E48" s="179"/>
      <c r="F48" s="3">
        <v>1964</v>
      </c>
      <c r="G48" s="138"/>
      <c r="I48" s="138"/>
    </row>
    <row r="49" spans="1:9">
      <c r="A49" s="15"/>
      <c r="D49" s="3">
        <v>1963</v>
      </c>
      <c r="E49" s="179"/>
      <c r="F49" s="3">
        <v>1963</v>
      </c>
      <c r="G49" s="138"/>
      <c r="I49" s="138"/>
    </row>
    <row r="50" spans="1:9">
      <c r="A50" s="15"/>
      <c r="D50" s="3">
        <v>1962</v>
      </c>
      <c r="E50" s="179"/>
      <c r="F50" s="3">
        <v>1962</v>
      </c>
      <c r="G50" s="138"/>
      <c r="I50" s="138"/>
    </row>
    <row r="51" spans="1:9">
      <c r="A51" s="15"/>
      <c r="D51" s="3">
        <v>1961</v>
      </c>
      <c r="E51" s="179"/>
      <c r="F51" s="3">
        <v>1961</v>
      </c>
      <c r="G51" s="138"/>
      <c r="I51" s="138"/>
    </row>
    <row r="52" spans="1:9">
      <c r="A52" s="15"/>
      <c r="D52" s="3">
        <v>1960</v>
      </c>
      <c r="E52" s="179"/>
      <c r="F52" s="3">
        <v>1960</v>
      </c>
      <c r="G52" s="138"/>
      <c r="I52" s="138"/>
    </row>
    <row r="53" spans="1:9">
      <c r="A53" s="15"/>
      <c r="D53" s="3">
        <v>1959</v>
      </c>
      <c r="E53" s="179"/>
      <c r="F53" s="3">
        <v>1959</v>
      </c>
      <c r="G53" s="138"/>
      <c r="I53" s="138"/>
    </row>
    <row r="54" spans="1:9">
      <c r="A54" s="15"/>
      <c r="D54" s="3">
        <v>1958</v>
      </c>
      <c r="E54" s="179"/>
      <c r="F54" s="3">
        <v>1958</v>
      </c>
      <c r="G54" s="138"/>
      <c r="I54" s="138"/>
    </row>
    <row r="55" spans="1:9">
      <c r="A55" s="15"/>
      <c r="D55" s="3">
        <v>1957</v>
      </c>
      <c r="E55" s="179"/>
      <c r="F55" s="3">
        <v>1957</v>
      </c>
      <c r="G55" s="138"/>
      <c r="I55" s="138"/>
    </row>
    <row r="56" spans="1:9">
      <c r="A56" s="15"/>
      <c r="D56" s="3">
        <v>1956</v>
      </c>
      <c r="E56" s="179"/>
      <c r="F56" s="3">
        <v>1956</v>
      </c>
      <c r="G56" s="138"/>
      <c r="I56" s="138"/>
    </row>
    <row r="57" spans="1:9">
      <c r="A57" s="15"/>
      <c r="D57" s="3">
        <v>1955</v>
      </c>
      <c r="E57" s="179"/>
      <c r="F57" s="3">
        <v>1955</v>
      </c>
      <c r="G57" s="138"/>
      <c r="I57" s="138"/>
    </row>
    <row r="58" spans="1:9">
      <c r="A58" s="15"/>
      <c r="D58" s="3">
        <v>1954</v>
      </c>
      <c r="E58" s="179"/>
      <c r="F58" s="3">
        <v>1954</v>
      </c>
      <c r="G58" s="138"/>
      <c r="I58" s="138"/>
    </row>
    <row r="59" spans="1:9">
      <c r="A59" s="15"/>
      <c r="D59" s="3">
        <v>1953</v>
      </c>
      <c r="E59" s="179"/>
      <c r="F59" s="3">
        <v>1953</v>
      </c>
      <c r="G59" s="138"/>
      <c r="I59" s="138"/>
    </row>
    <row r="60" spans="1:9">
      <c r="A60" s="15"/>
      <c r="D60" s="3">
        <v>1952</v>
      </c>
      <c r="E60" s="179"/>
      <c r="F60" s="3">
        <v>1952</v>
      </c>
      <c r="G60" s="138"/>
      <c r="I60" s="138"/>
    </row>
    <row r="61" spans="1:9">
      <c r="A61" s="15"/>
      <c r="D61" s="3">
        <v>1951</v>
      </c>
      <c r="E61" s="179"/>
      <c r="F61" s="3">
        <v>1951</v>
      </c>
      <c r="G61" s="138"/>
      <c r="I61" s="138"/>
    </row>
    <row r="62" spans="1:9">
      <c r="A62" s="15"/>
      <c r="D62" s="3">
        <v>1950</v>
      </c>
      <c r="E62" s="179"/>
      <c r="F62" s="3">
        <v>1950</v>
      </c>
      <c r="G62" s="138"/>
      <c r="I62" s="138"/>
    </row>
    <row r="63" spans="1:9">
      <c r="A63" s="15"/>
      <c r="D63" s="3">
        <v>1949</v>
      </c>
      <c r="E63" s="179"/>
      <c r="F63" s="3">
        <v>1949</v>
      </c>
      <c r="G63" s="138"/>
      <c r="I63" s="138"/>
    </row>
    <row r="64" spans="1:9">
      <c r="A64" s="15"/>
      <c r="D64" s="3">
        <v>1948</v>
      </c>
      <c r="E64" s="179"/>
      <c r="F64" s="3">
        <v>1948</v>
      </c>
      <c r="G64" s="138"/>
      <c r="I64" s="138"/>
    </row>
    <row r="65" spans="1:9">
      <c r="A65" s="15"/>
      <c r="D65" s="3">
        <v>1947</v>
      </c>
      <c r="E65" s="179"/>
      <c r="F65" s="3">
        <v>1947</v>
      </c>
      <c r="G65" s="138"/>
      <c r="I65" s="138"/>
    </row>
    <row r="66" spans="1:9">
      <c r="A66" s="15"/>
      <c r="D66" s="3">
        <v>1946</v>
      </c>
      <c r="E66" s="179"/>
      <c r="F66" s="3">
        <v>1946</v>
      </c>
      <c r="G66" s="138"/>
      <c r="I66" s="138"/>
    </row>
    <row r="67" spans="1:9">
      <c r="A67" s="15"/>
      <c r="D67" s="3">
        <v>1945</v>
      </c>
      <c r="E67" s="179"/>
      <c r="F67" s="3">
        <v>1945</v>
      </c>
      <c r="G67" s="138"/>
      <c r="I67" s="138"/>
    </row>
    <row r="68" spans="1:9">
      <c r="A68" s="15"/>
      <c r="D68" s="3">
        <v>1944</v>
      </c>
      <c r="E68" s="179"/>
      <c r="F68" s="3">
        <v>1944</v>
      </c>
      <c r="G68" s="138"/>
      <c r="I68" s="138"/>
    </row>
    <row r="69" spans="1:9">
      <c r="A69" s="15"/>
      <c r="D69" s="3">
        <v>1943</v>
      </c>
      <c r="E69" s="179"/>
      <c r="F69" s="3">
        <v>1943</v>
      </c>
      <c r="G69" s="138"/>
      <c r="I69" s="138"/>
    </row>
    <row r="70" spans="1:9">
      <c r="A70" s="15"/>
      <c r="D70" s="3">
        <v>1942</v>
      </c>
      <c r="E70" s="179"/>
      <c r="F70" s="3">
        <v>1942</v>
      </c>
      <c r="G70" s="138"/>
      <c r="I70" s="138"/>
    </row>
    <row r="71" spans="1:9">
      <c r="A71" s="15"/>
      <c r="D71" s="3">
        <v>1941</v>
      </c>
      <c r="E71" s="179"/>
      <c r="F71" s="3">
        <v>1941</v>
      </c>
      <c r="G71" s="138"/>
      <c r="I71" s="138"/>
    </row>
    <row r="72" spans="1:9">
      <c r="A72" s="15"/>
      <c r="D72" s="3">
        <v>1940</v>
      </c>
      <c r="E72" s="179"/>
      <c r="F72" s="3">
        <v>1940</v>
      </c>
      <c r="G72" s="138"/>
      <c r="I72" s="138"/>
    </row>
    <row r="73" spans="1:9">
      <c r="A73" s="15"/>
      <c r="D73" s="3">
        <v>1939</v>
      </c>
      <c r="E73" s="179"/>
      <c r="F73" s="3">
        <v>1939</v>
      </c>
      <c r="G73" s="138"/>
      <c r="I73" s="138"/>
    </row>
    <row r="74" spans="1:9">
      <c r="A74" s="15"/>
      <c r="D74" s="3">
        <v>1938</v>
      </c>
      <c r="E74" s="179"/>
      <c r="F74" s="3">
        <v>1938</v>
      </c>
      <c r="G74" s="138"/>
      <c r="I74" s="138"/>
    </row>
    <row r="75" spans="1:9">
      <c r="A75" s="15"/>
      <c r="D75" s="3">
        <v>1937</v>
      </c>
      <c r="E75" s="179"/>
      <c r="F75" s="3">
        <v>1937</v>
      </c>
      <c r="G75" s="138"/>
      <c r="I75" s="138"/>
    </row>
    <row r="76" spans="1:9">
      <c r="A76" s="15"/>
      <c r="D76" s="3">
        <v>1936</v>
      </c>
      <c r="E76" s="179"/>
      <c r="F76" s="3">
        <v>1936</v>
      </c>
      <c r="G76" s="138"/>
      <c r="I76" s="138"/>
    </row>
    <row r="77" spans="1:9">
      <c r="A77" s="15"/>
      <c r="D77" s="3">
        <v>1935</v>
      </c>
      <c r="E77" s="179"/>
      <c r="F77" s="3">
        <v>1935</v>
      </c>
      <c r="G77" s="138"/>
      <c r="I77" s="138"/>
    </row>
    <row r="78" spans="1:9">
      <c r="A78" s="15"/>
      <c r="D78" s="3">
        <v>1934</v>
      </c>
      <c r="E78" s="179"/>
      <c r="F78" s="3">
        <v>1934</v>
      </c>
      <c r="G78" s="138"/>
      <c r="I78" s="138"/>
    </row>
    <row r="79" spans="1:9">
      <c r="A79" s="15"/>
      <c r="D79" s="3">
        <v>1933</v>
      </c>
      <c r="E79" s="179"/>
      <c r="F79" s="3">
        <v>1933</v>
      </c>
      <c r="G79" s="138"/>
      <c r="I79" s="138"/>
    </row>
    <row r="80" spans="1:9">
      <c r="A80" s="15"/>
      <c r="D80" s="3">
        <v>1932</v>
      </c>
      <c r="E80" s="179"/>
      <c r="F80" s="3">
        <v>1932</v>
      </c>
      <c r="G80" s="138"/>
      <c r="I80" s="138"/>
    </row>
    <row r="81" spans="1:9">
      <c r="A81" s="15"/>
      <c r="D81" s="3">
        <v>1931</v>
      </c>
      <c r="E81" s="179"/>
      <c r="F81" s="3">
        <v>1931</v>
      </c>
      <c r="G81" s="138"/>
      <c r="I81" s="138"/>
    </row>
    <row r="82" spans="1:9">
      <c r="A82" s="15"/>
      <c r="D82" s="3">
        <v>1930</v>
      </c>
      <c r="E82" s="179"/>
      <c r="F82" s="3">
        <v>1930</v>
      </c>
      <c r="G82" s="138"/>
      <c r="I82" s="138"/>
    </row>
    <row r="83" spans="1:9">
      <c r="A83" s="15"/>
      <c r="D83" s="3">
        <v>1929</v>
      </c>
      <c r="E83" s="179"/>
      <c r="F83" s="3">
        <v>1929</v>
      </c>
      <c r="G83" s="138"/>
      <c r="I83" s="138"/>
    </row>
    <row r="84" spans="1:9">
      <c r="A84" s="15"/>
      <c r="D84" s="3">
        <v>1928</v>
      </c>
      <c r="E84" s="179"/>
      <c r="F84" s="3">
        <v>1928</v>
      </c>
      <c r="G84" s="138"/>
      <c r="I84" s="138"/>
    </row>
    <row r="85" spans="1:9">
      <c r="A85" s="15"/>
      <c r="D85" s="3">
        <v>1927</v>
      </c>
      <c r="E85" s="179"/>
      <c r="F85" s="3">
        <v>1927</v>
      </c>
      <c r="G85" s="138"/>
      <c r="I85" s="138"/>
    </row>
    <row r="86" spans="1:9">
      <c r="A86" s="15"/>
      <c r="D86" s="3">
        <v>1926</v>
      </c>
      <c r="E86" s="179"/>
      <c r="F86" s="3">
        <v>1926</v>
      </c>
      <c r="G86" s="138"/>
      <c r="I86" s="138"/>
    </row>
    <row r="87" spans="1:9">
      <c r="A87" s="15"/>
      <c r="D87" s="3">
        <v>1925</v>
      </c>
      <c r="E87" s="179"/>
      <c r="F87" s="3">
        <v>1925</v>
      </c>
      <c r="G87" s="138"/>
      <c r="I87" s="138"/>
    </row>
    <row r="88" spans="1:9">
      <c r="A88" s="15"/>
      <c r="D88" s="3">
        <v>1924</v>
      </c>
      <c r="E88" s="179"/>
      <c r="F88" s="3">
        <v>1924</v>
      </c>
      <c r="G88" s="138"/>
      <c r="I88" s="138"/>
    </row>
    <row r="89" spans="1:9">
      <c r="A89" s="15"/>
      <c r="D89" s="22" t="s">
        <v>312</v>
      </c>
      <c r="E89" s="179"/>
      <c r="F89" s="22" t="s">
        <v>324</v>
      </c>
      <c r="G89" s="138"/>
      <c r="I89" s="138"/>
    </row>
    <row r="90" spans="1:9" ht="18.600000000000001" customHeight="1">
      <c r="A90" s="15"/>
    </row>
    <row r="91" spans="1:9">
      <c r="A91" s="15"/>
    </row>
    <row r="92" spans="1:9">
      <c r="A92" s="15"/>
      <c r="B92" s="1"/>
      <c r="C92" s="1"/>
    </row>
    <row r="95" spans="1:9" ht="15" customHeight="1"/>
  </sheetData>
  <sheetProtection algorithmName="SHA-512" hashValue="onalOE34J/qDY1NOPOCYPyqD/BERWyNS12xmj+9UsyupbH47MTwyBzKvOQaj5GBJCgirDAN1b21nmZhfbP0xAw==" saltValue="yvID7DNs4I7Pe/+yDDZk9g==" spinCount="100000" sheet="1" objects="1" scenarios="1"/>
  <mergeCells count="2">
    <mergeCell ref="B3:C3"/>
    <mergeCell ref="B2:C2"/>
  </mergeCells>
  <conditionalFormatting sqref="B3:C3">
    <cfRule type="containsText" dxfId="12" priority="5" operator="containsText" text="niet in te vullen">
      <formula>NOT(ISERROR(SEARCH("niet in te vullen",B3)))</formula>
    </cfRule>
    <cfRule type="containsText" dxfId="11" priority="6" operator="containsText" text="niet in te vullen">
      <formula>NOT(ISERROR(SEARCH("niet in te vullen",B3)))</formula>
    </cfRule>
  </conditionalFormatting>
  <pageMargins left="0.25" right="0.25" top="0.75" bottom="0.75" header="0.3" footer="0.3"/>
  <pageSetup paperSize="8" scale="70" fitToHeight="0" orientation="landscape" r:id="rId1"/>
  <rowBreaks count="1" manualBreakCount="1">
    <brk id="9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491FF-E634-4DE1-B71E-28148570D6CB}">
  <sheetPr codeName="Blad20">
    <tabColor rgb="FFFCE0AE"/>
  </sheetPr>
  <dimension ref="A2:AE182"/>
  <sheetViews>
    <sheetView showGridLines="0" topLeftCell="U77" zoomScaleNormal="100" workbookViewId="0">
      <selection activeCell="AE94" sqref="AE94"/>
    </sheetView>
  </sheetViews>
  <sheetFormatPr defaultRowHeight="14.4"/>
  <cols>
    <col min="1" max="1" width="5.109375" customWidth="1"/>
    <col min="2" max="2" width="32.88671875" customWidth="1"/>
    <col min="3" max="3" width="16.6640625" customWidth="1"/>
    <col min="4" max="4" width="18" bestFit="1" customWidth="1"/>
    <col min="5" max="5" width="19.44140625" bestFit="1" customWidth="1"/>
    <col min="6" max="6" width="20" bestFit="1" customWidth="1"/>
    <col min="7" max="7" width="18" bestFit="1" customWidth="1"/>
    <col min="8" max="8" width="19.44140625" bestFit="1" customWidth="1"/>
    <col min="9" max="9" width="20" bestFit="1" customWidth="1"/>
    <col min="10" max="10" width="18" bestFit="1" customWidth="1"/>
    <col min="11" max="11" width="19.44140625" bestFit="1" customWidth="1"/>
    <col min="12" max="12" width="20" bestFit="1" customWidth="1"/>
    <col min="13" max="13" width="18" bestFit="1" customWidth="1"/>
    <col min="14" max="14" width="19.44140625" bestFit="1" customWidth="1"/>
    <col min="15" max="15" width="20" bestFit="1" customWidth="1"/>
    <col min="16" max="16" width="20.44140625" customWidth="1"/>
    <col min="17" max="17" width="19.44140625" bestFit="1" customWidth="1"/>
    <col min="18" max="18" width="20" bestFit="1" customWidth="1"/>
    <col min="19" max="19" width="20.44140625" customWidth="1"/>
    <col min="20" max="20" width="19.44140625" bestFit="1" customWidth="1"/>
    <col min="21" max="21" width="20" bestFit="1" customWidth="1"/>
    <col min="22" max="22" width="18.6640625" customWidth="1"/>
    <col min="23" max="23" width="19.44140625" bestFit="1" customWidth="1"/>
    <col min="24" max="24" width="20" bestFit="1" customWidth="1"/>
    <col min="25" max="25" width="18" bestFit="1" customWidth="1"/>
    <col min="26" max="26" width="19.44140625" bestFit="1" customWidth="1"/>
    <col min="27" max="27" width="20" bestFit="1" customWidth="1"/>
    <col min="28" max="28" width="18" bestFit="1" customWidth="1"/>
    <col min="29" max="29" width="19.44140625" bestFit="1" customWidth="1"/>
    <col min="30" max="30" width="20" bestFit="1" customWidth="1"/>
    <col min="31" max="31" width="18.6640625" customWidth="1"/>
  </cols>
  <sheetData>
    <row r="2" spans="1:31">
      <c r="B2" s="186" t="s">
        <v>325</v>
      </c>
      <c r="C2" s="188"/>
      <c r="D2" s="188"/>
      <c r="E2" s="187"/>
      <c r="F2" s="187"/>
      <c r="G2" s="187"/>
      <c r="H2" s="187"/>
    </row>
    <row r="3" spans="1:31" ht="20.25" customHeight="1">
      <c r="B3" s="478" t="s">
        <v>326</v>
      </c>
      <c r="C3" s="478"/>
      <c r="D3" s="478"/>
      <c r="E3" s="478"/>
      <c r="F3" s="478"/>
      <c r="G3" s="478"/>
      <c r="H3" s="478"/>
    </row>
    <row r="4" spans="1:31" ht="66" customHeight="1">
      <c r="B4" s="461" t="s">
        <v>327</v>
      </c>
      <c r="C4" s="461"/>
      <c r="D4" s="461"/>
      <c r="E4" s="461"/>
      <c r="F4" s="461"/>
      <c r="G4" s="461"/>
      <c r="H4" s="461"/>
    </row>
    <row r="6" spans="1:31" ht="144">
      <c r="A6" s="13">
        <v>1</v>
      </c>
      <c r="B6" s="10" t="s">
        <v>320</v>
      </c>
      <c r="D6" s="1"/>
      <c r="E6" s="1"/>
      <c r="F6" s="1"/>
      <c r="G6" s="1"/>
      <c r="H6" s="1"/>
    </row>
    <row r="7" spans="1:31">
      <c r="B7" s="13"/>
    </row>
    <row r="8" spans="1:31" ht="17.25" customHeight="1">
      <c r="C8" s="3"/>
      <c r="D8" s="487" t="s">
        <v>328</v>
      </c>
      <c r="E8" s="488"/>
      <c r="F8" s="488"/>
      <c r="G8" s="489" t="s">
        <v>329</v>
      </c>
      <c r="H8" s="490"/>
      <c r="I8" s="490"/>
      <c r="J8" s="487" t="s">
        <v>328</v>
      </c>
      <c r="K8" s="488"/>
      <c r="L8" s="488"/>
      <c r="M8" s="489" t="s">
        <v>329</v>
      </c>
      <c r="N8" s="490"/>
      <c r="O8" s="490"/>
      <c r="P8" s="487" t="s">
        <v>328</v>
      </c>
      <c r="Q8" s="488"/>
      <c r="R8" s="488"/>
      <c r="S8" s="489" t="s">
        <v>330</v>
      </c>
      <c r="T8" s="490"/>
      <c r="U8" s="490"/>
      <c r="V8" s="268"/>
      <c r="W8" s="479" t="s">
        <v>331</v>
      </c>
      <c r="X8" s="480" t="s">
        <v>332</v>
      </c>
      <c r="Y8" s="481"/>
      <c r="Z8" s="479" t="s">
        <v>331</v>
      </c>
      <c r="AA8" s="480" t="s">
        <v>332</v>
      </c>
      <c r="AB8" s="481"/>
      <c r="AC8" s="479" t="s">
        <v>331</v>
      </c>
      <c r="AD8" s="480" t="s">
        <v>332</v>
      </c>
      <c r="AE8" s="481"/>
    </row>
    <row r="9" spans="1:31" ht="17.25" customHeight="1">
      <c r="C9" s="3"/>
      <c r="D9" s="468" t="s">
        <v>333</v>
      </c>
      <c r="E9" s="469"/>
      <c r="F9" s="470"/>
      <c r="G9" s="489" t="s">
        <v>333</v>
      </c>
      <c r="H9" s="490"/>
      <c r="I9" s="490"/>
      <c r="J9" s="468" t="s">
        <v>334</v>
      </c>
      <c r="K9" s="469"/>
      <c r="L9" s="470"/>
      <c r="M9" s="489" t="s">
        <v>334</v>
      </c>
      <c r="N9" s="490"/>
      <c r="O9" s="490"/>
      <c r="P9" s="468" t="s">
        <v>335</v>
      </c>
      <c r="Q9" s="469"/>
      <c r="R9" s="470"/>
      <c r="S9" s="489" t="s">
        <v>335</v>
      </c>
      <c r="T9" s="490"/>
      <c r="U9" s="490"/>
      <c r="V9" s="268"/>
      <c r="W9" s="482" t="s">
        <v>333</v>
      </c>
      <c r="X9" s="483"/>
      <c r="Y9" s="484"/>
      <c r="Z9" s="485" t="s">
        <v>334</v>
      </c>
      <c r="AA9" s="486"/>
      <c r="AB9" s="486"/>
      <c r="AC9" s="482" t="s">
        <v>335</v>
      </c>
      <c r="AD9" s="483"/>
      <c r="AE9" s="484"/>
    </row>
    <row r="10" spans="1:31">
      <c r="C10" s="169" t="s">
        <v>308</v>
      </c>
      <c r="D10" s="166" t="s">
        <v>309</v>
      </c>
      <c r="E10" s="166" t="s">
        <v>310</v>
      </c>
      <c r="F10" s="166" t="s">
        <v>311</v>
      </c>
      <c r="G10" s="163" t="s">
        <v>309</v>
      </c>
      <c r="H10" s="163" t="s">
        <v>310</v>
      </c>
      <c r="I10" s="163" t="s">
        <v>311</v>
      </c>
      <c r="J10" s="166" t="s">
        <v>309</v>
      </c>
      <c r="K10" s="166" t="s">
        <v>310</v>
      </c>
      <c r="L10" s="166" t="s">
        <v>311</v>
      </c>
      <c r="M10" s="163" t="s">
        <v>309</v>
      </c>
      <c r="N10" s="163" t="s">
        <v>310</v>
      </c>
      <c r="O10" s="163" t="s">
        <v>311</v>
      </c>
      <c r="P10" s="166" t="s">
        <v>309</v>
      </c>
      <c r="Q10" s="166" t="s">
        <v>310</v>
      </c>
      <c r="R10" s="166" t="s">
        <v>311</v>
      </c>
      <c r="S10" s="163" t="s">
        <v>309</v>
      </c>
      <c r="T10" s="168" t="s">
        <v>310</v>
      </c>
      <c r="U10" s="271" t="s">
        <v>311</v>
      </c>
      <c r="V10" s="269"/>
      <c r="W10" s="267" t="s">
        <v>309</v>
      </c>
      <c r="X10" s="170" t="s">
        <v>310</v>
      </c>
      <c r="Y10" s="170" t="s">
        <v>311</v>
      </c>
      <c r="Z10" s="170" t="s">
        <v>309</v>
      </c>
      <c r="AA10" s="170" t="s">
        <v>310</v>
      </c>
      <c r="AB10" s="170" t="s">
        <v>311</v>
      </c>
      <c r="AC10" s="170" t="s">
        <v>309</v>
      </c>
      <c r="AD10" s="170" t="s">
        <v>310</v>
      </c>
      <c r="AE10" s="170" t="s">
        <v>311</v>
      </c>
    </row>
    <row r="11" spans="1:31">
      <c r="C11" s="3">
        <v>2005</v>
      </c>
      <c r="D11" s="139"/>
      <c r="E11" s="139"/>
      <c r="F11" s="139"/>
      <c r="G11" s="140"/>
      <c r="H11" s="138"/>
      <c r="I11" s="138"/>
      <c r="J11" s="139"/>
      <c r="K11" s="139"/>
      <c r="L11" s="139"/>
      <c r="M11" s="140"/>
      <c r="N11" s="138"/>
      <c r="O11" s="138"/>
      <c r="P11" s="139"/>
      <c r="Q11" s="139"/>
      <c r="R11" s="139"/>
      <c r="S11" s="140"/>
      <c r="T11" s="138"/>
      <c r="U11" s="138"/>
      <c r="V11" s="270"/>
      <c r="W11" s="141"/>
      <c r="X11" s="141"/>
      <c r="Y11" s="141"/>
      <c r="Z11" s="142"/>
      <c r="AA11" s="141"/>
      <c r="AB11" s="141"/>
      <c r="AC11" s="141"/>
      <c r="AD11" s="141"/>
      <c r="AE11" s="141"/>
    </row>
    <row r="12" spans="1:31">
      <c r="C12" s="3">
        <v>2004</v>
      </c>
      <c r="D12" s="139"/>
      <c r="E12" s="139"/>
      <c r="F12" s="139"/>
      <c r="G12" s="140"/>
      <c r="H12" s="138"/>
      <c r="I12" s="138"/>
      <c r="J12" s="139"/>
      <c r="K12" s="139"/>
      <c r="L12" s="139"/>
      <c r="M12" s="140"/>
      <c r="N12" s="138"/>
      <c r="O12" s="138"/>
      <c r="P12" s="139"/>
      <c r="Q12" s="139"/>
      <c r="R12" s="139"/>
      <c r="S12" s="140"/>
      <c r="T12" s="138"/>
      <c r="U12" s="138"/>
      <c r="V12" s="270"/>
      <c r="W12" s="141"/>
      <c r="X12" s="141"/>
      <c r="Y12" s="141"/>
      <c r="Z12" s="142"/>
      <c r="AA12" s="141"/>
      <c r="AB12" s="141"/>
      <c r="AC12" s="141"/>
      <c r="AD12" s="141"/>
      <c r="AE12" s="141"/>
    </row>
    <row r="13" spans="1:31">
      <c r="C13" s="3">
        <v>2003</v>
      </c>
      <c r="D13" s="139"/>
      <c r="E13" s="139"/>
      <c r="F13" s="139"/>
      <c r="G13" s="140"/>
      <c r="H13" s="138"/>
      <c r="I13" s="138"/>
      <c r="J13" s="139"/>
      <c r="K13" s="139"/>
      <c r="L13" s="139"/>
      <c r="M13" s="140"/>
      <c r="N13" s="138"/>
      <c r="O13" s="138"/>
      <c r="P13" s="139"/>
      <c r="Q13" s="139"/>
      <c r="R13" s="139"/>
      <c r="S13" s="140"/>
      <c r="T13" s="138"/>
      <c r="U13" s="138"/>
      <c r="V13" s="270"/>
      <c r="W13" s="141"/>
      <c r="X13" s="141"/>
      <c r="Y13" s="141"/>
      <c r="Z13" s="142"/>
      <c r="AA13" s="141"/>
      <c r="AB13" s="141"/>
      <c r="AC13" s="141"/>
      <c r="AD13" s="141"/>
      <c r="AE13" s="141"/>
    </row>
    <row r="14" spans="1:31">
      <c r="C14" s="3">
        <v>2002</v>
      </c>
      <c r="D14" s="139"/>
      <c r="E14" s="139"/>
      <c r="F14" s="139"/>
      <c r="G14" s="140"/>
      <c r="H14" s="138"/>
      <c r="I14" s="138"/>
      <c r="J14" s="139"/>
      <c r="K14" s="139"/>
      <c r="L14" s="139"/>
      <c r="M14" s="140"/>
      <c r="N14" s="138"/>
      <c r="O14" s="138"/>
      <c r="P14" s="139"/>
      <c r="Q14" s="139"/>
      <c r="R14" s="139"/>
      <c r="S14" s="140"/>
      <c r="T14" s="138"/>
      <c r="U14" s="138"/>
      <c r="V14" s="270"/>
      <c r="W14" s="141"/>
      <c r="X14" s="141"/>
      <c r="Y14" s="141"/>
      <c r="Z14" s="142"/>
      <c r="AA14" s="141"/>
      <c r="AB14" s="141"/>
      <c r="AC14" s="141"/>
      <c r="AD14" s="141"/>
      <c r="AE14" s="141"/>
    </row>
    <row r="15" spans="1:31">
      <c r="C15" s="3">
        <v>2001</v>
      </c>
      <c r="D15" s="139"/>
      <c r="E15" s="139"/>
      <c r="F15" s="139"/>
      <c r="G15" s="140"/>
      <c r="H15" s="138"/>
      <c r="I15" s="138"/>
      <c r="J15" s="139"/>
      <c r="K15" s="139"/>
      <c r="L15" s="139"/>
      <c r="M15" s="140"/>
      <c r="N15" s="138"/>
      <c r="O15" s="138"/>
      <c r="P15" s="139"/>
      <c r="Q15" s="139"/>
      <c r="R15" s="139"/>
      <c r="S15" s="140"/>
      <c r="T15" s="138"/>
      <c r="U15" s="138"/>
      <c r="V15" s="270"/>
      <c r="W15" s="141"/>
      <c r="X15" s="141"/>
      <c r="Y15" s="141"/>
      <c r="Z15" s="142"/>
      <c r="AA15" s="141"/>
      <c r="AB15" s="141"/>
      <c r="AC15" s="141"/>
      <c r="AD15" s="141"/>
      <c r="AE15" s="141"/>
    </row>
    <row r="16" spans="1:31">
      <c r="C16" s="3">
        <v>2000</v>
      </c>
      <c r="D16" s="139"/>
      <c r="E16" s="139"/>
      <c r="F16" s="139"/>
      <c r="G16" s="140"/>
      <c r="H16" s="138"/>
      <c r="I16" s="138"/>
      <c r="J16" s="139"/>
      <c r="K16" s="139"/>
      <c r="L16" s="139"/>
      <c r="M16" s="140"/>
      <c r="N16" s="138"/>
      <c r="O16" s="138"/>
      <c r="P16" s="139"/>
      <c r="Q16" s="139"/>
      <c r="R16" s="139"/>
      <c r="S16" s="140"/>
      <c r="T16" s="138"/>
      <c r="U16" s="138"/>
      <c r="V16" s="270"/>
      <c r="W16" s="141"/>
      <c r="X16" s="141"/>
      <c r="Y16" s="141"/>
      <c r="Z16" s="142"/>
      <c r="AA16" s="141"/>
      <c r="AB16" s="141"/>
      <c r="AC16" s="141"/>
      <c r="AD16" s="141"/>
      <c r="AE16" s="141"/>
    </row>
    <row r="17" spans="3:31">
      <c r="C17" s="3">
        <v>1999</v>
      </c>
      <c r="D17" s="139"/>
      <c r="E17" s="139"/>
      <c r="F17" s="139"/>
      <c r="G17" s="140"/>
      <c r="H17" s="138"/>
      <c r="I17" s="138"/>
      <c r="J17" s="139"/>
      <c r="K17" s="139"/>
      <c r="L17" s="139"/>
      <c r="M17" s="140"/>
      <c r="N17" s="138"/>
      <c r="O17" s="138"/>
      <c r="P17" s="139"/>
      <c r="Q17" s="139"/>
      <c r="R17" s="139"/>
      <c r="S17" s="140"/>
      <c r="T17" s="138"/>
      <c r="U17" s="138"/>
      <c r="V17" s="270"/>
      <c r="W17" s="141"/>
      <c r="X17" s="141"/>
      <c r="Y17" s="141"/>
      <c r="Z17" s="142"/>
      <c r="AA17" s="141"/>
      <c r="AB17" s="141"/>
      <c r="AC17" s="141"/>
      <c r="AD17" s="141"/>
      <c r="AE17" s="141"/>
    </row>
    <row r="18" spans="3:31">
      <c r="C18" s="3">
        <v>1998</v>
      </c>
      <c r="D18" s="139"/>
      <c r="E18" s="139"/>
      <c r="F18" s="139"/>
      <c r="G18" s="140"/>
      <c r="H18" s="138"/>
      <c r="I18" s="138"/>
      <c r="J18" s="139"/>
      <c r="K18" s="139"/>
      <c r="L18" s="139"/>
      <c r="M18" s="140"/>
      <c r="N18" s="138"/>
      <c r="O18" s="138"/>
      <c r="P18" s="139"/>
      <c r="Q18" s="139"/>
      <c r="R18" s="139"/>
      <c r="S18" s="140"/>
      <c r="T18" s="138"/>
      <c r="U18" s="138"/>
      <c r="V18" s="270"/>
      <c r="W18" s="141"/>
      <c r="X18" s="141"/>
      <c r="Y18" s="141"/>
      <c r="Z18" s="142"/>
      <c r="AA18" s="141"/>
      <c r="AB18" s="141"/>
      <c r="AC18" s="141"/>
      <c r="AD18" s="141"/>
      <c r="AE18" s="141"/>
    </row>
    <row r="19" spans="3:31">
      <c r="C19" s="3">
        <v>1997</v>
      </c>
      <c r="D19" s="139"/>
      <c r="E19" s="139"/>
      <c r="F19" s="139"/>
      <c r="G19" s="140"/>
      <c r="H19" s="138"/>
      <c r="I19" s="138"/>
      <c r="J19" s="139"/>
      <c r="K19" s="139"/>
      <c r="L19" s="139"/>
      <c r="M19" s="140"/>
      <c r="N19" s="138"/>
      <c r="O19" s="138"/>
      <c r="P19" s="139"/>
      <c r="Q19" s="139"/>
      <c r="R19" s="139"/>
      <c r="S19" s="140"/>
      <c r="T19" s="138"/>
      <c r="U19" s="138"/>
      <c r="V19" s="270"/>
      <c r="W19" s="141"/>
      <c r="X19" s="141"/>
      <c r="Y19" s="141"/>
      <c r="Z19" s="142"/>
      <c r="AA19" s="141"/>
      <c r="AB19" s="141"/>
      <c r="AC19" s="141"/>
      <c r="AD19" s="141"/>
      <c r="AE19" s="141"/>
    </row>
    <row r="20" spans="3:31">
      <c r="C20" s="3">
        <v>1996</v>
      </c>
      <c r="D20" s="139"/>
      <c r="E20" s="139"/>
      <c r="F20" s="139"/>
      <c r="G20" s="140"/>
      <c r="H20" s="138"/>
      <c r="I20" s="138"/>
      <c r="J20" s="139"/>
      <c r="K20" s="139"/>
      <c r="L20" s="139"/>
      <c r="M20" s="140"/>
      <c r="N20" s="138"/>
      <c r="O20" s="138"/>
      <c r="P20" s="139"/>
      <c r="Q20" s="139"/>
      <c r="R20" s="139"/>
      <c r="S20" s="140"/>
      <c r="T20" s="138"/>
      <c r="U20" s="138"/>
      <c r="V20" s="270"/>
      <c r="W20" s="141"/>
      <c r="X20" s="141"/>
      <c r="Y20" s="141"/>
      <c r="Z20" s="142"/>
      <c r="AA20" s="141"/>
      <c r="AB20" s="141"/>
      <c r="AC20" s="141"/>
      <c r="AD20" s="141"/>
      <c r="AE20" s="141"/>
    </row>
    <row r="21" spans="3:31">
      <c r="C21" s="3">
        <v>1995</v>
      </c>
      <c r="D21" s="139"/>
      <c r="E21" s="139"/>
      <c r="F21" s="139"/>
      <c r="G21" s="140"/>
      <c r="H21" s="138"/>
      <c r="I21" s="138"/>
      <c r="J21" s="139"/>
      <c r="K21" s="139"/>
      <c r="L21" s="139"/>
      <c r="M21" s="140"/>
      <c r="N21" s="138"/>
      <c r="O21" s="138"/>
      <c r="P21" s="139"/>
      <c r="Q21" s="139"/>
      <c r="R21" s="139"/>
      <c r="S21" s="140"/>
      <c r="T21" s="138"/>
      <c r="U21" s="138"/>
      <c r="V21" s="270"/>
      <c r="W21" s="141"/>
      <c r="X21" s="141"/>
      <c r="Y21" s="141"/>
      <c r="Z21" s="142"/>
      <c r="AA21" s="141"/>
      <c r="AB21" s="141"/>
      <c r="AC21" s="141"/>
      <c r="AD21" s="141"/>
      <c r="AE21" s="141"/>
    </row>
    <row r="22" spans="3:31">
      <c r="C22" s="3">
        <v>1994</v>
      </c>
      <c r="D22" s="139"/>
      <c r="E22" s="139"/>
      <c r="F22" s="139"/>
      <c r="G22" s="140"/>
      <c r="H22" s="138"/>
      <c r="I22" s="138"/>
      <c r="J22" s="139"/>
      <c r="K22" s="139"/>
      <c r="L22" s="139"/>
      <c r="M22" s="140"/>
      <c r="N22" s="138"/>
      <c r="O22" s="138"/>
      <c r="P22" s="139"/>
      <c r="Q22" s="139"/>
      <c r="R22" s="139"/>
      <c r="S22" s="140"/>
      <c r="T22" s="138"/>
      <c r="U22" s="138"/>
      <c r="V22" s="270"/>
      <c r="W22" s="141"/>
      <c r="X22" s="141"/>
      <c r="Y22" s="141"/>
      <c r="Z22" s="142"/>
      <c r="AA22" s="141"/>
      <c r="AB22" s="141"/>
      <c r="AC22" s="141"/>
      <c r="AD22" s="141"/>
      <c r="AE22" s="141"/>
    </row>
    <row r="23" spans="3:31">
      <c r="C23" s="3">
        <v>1993</v>
      </c>
      <c r="D23" s="139"/>
      <c r="E23" s="139"/>
      <c r="F23" s="139"/>
      <c r="G23" s="140"/>
      <c r="H23" s="138"/>
      <c r="I23" s="138"/>
      <c r="J23" s="139"/>
      <c r="K23" s="139"/>
      <c r="L23" s="139"/>
      <c r="M23" s="140"/>
      <c r="N23" s="138"/>
      <c r="O23" s="138"/>
      <c r="P23" s="139"/>
      <c r="Q23" s="139"/>
      <c r="R23" s="139"/>
      <c r="S23" s="140"/>
      <c r="T23" s="138"/>
      <c r="U23" s="138"/>
      <c r="V23" s="270"/>
      <c r="W23" s="141"/>
      <c r="X23" s="141"/>
      <c r="Y23" s="141"/>
      <c r="Z23" s="142"/>
      <c r="AA23" s="141"/>
      <c r="AB23" s="141"/>
      <c r="AC23" s="141"/>
      <c r="AD23" s="141"/>
      <c r="AE23" s="141"/>
    </row>
    <row r="24" spans="3:31">
      <c r="C24" s="3">
        <v>1992</v>
      </c>
      <c r="D24" s="139"/>
      <c r="E24" s="139"/>
      <c r="F24" s="139"/>
      <c r="G24" s="140"/>
      <c r="H24" s="138"/>
      <c r="I24" s="138"/>
      <c r="J24" s="139"/>
      <c r="K24" s="139"/>
      <c r="L24" s="139"/>
      <c r="M24" s="140"/>
      <c r="N24" s="138"/>
      <c r="O24" s="138"/>
      <c r="P24" s="139"/>
      <c r="Q24" s="139"/>
      <c r="R24" s="139"/>
      <c r="S24" s="140"/>
      <c r="T24" s="138"/>
      <c r="U24" s="138"/>
      <c r="V24" s="270"/>
      <c r="W24" s="141"/>
      <c r="X24" s="141"/>
      <c r="Y24" s="141"/>
      <c r="Z24" s="142"/>
      <c r="AA24" s="141"/>
      <c r="AB24" s="141"/>
      <c r="AC24" s="141"/>
      <c r="AD24" s="141"/>
      <c r="AE24" s="141"/>
    </row>
    <row r="25" spans="3:31">
      <c r="C25" s="3">
        <v>1991</v>
      </c>
      <c r="D25" s="139"/>
      <c r="E25" s="139"/>
      <c r="F25" s="139"/>
      <c r="G25" s="140"/>
      <c r="H25" s="138"/>
      <c r="I25" s="138"/>
      <c r="J25" s="139"/>
      <c r="K25" s="139"/>
      <c r="L25" s="139"/>
      <c r="M25" s="140"/>
      <c r="N25" s="138"/>
      <c r="O25" s="138"/>
      <c r="P25" s="139"/>
      <c r="Q25" s="139"/>
      <c r="R25" s="139"/>
      <c r="S25" s="140"/>
      <c r="T25" s="138"/>
      <c r="U25" s="138"/>
      <c r="V25" s="270"/>
      <c r="W25" s="141"/>
      <c r="X25" s="141"/>
      <c r="Y25" s="141"/>
      <c r="Z25" s="142"/>
      <c r="AA25" s="141"/>
      <c r="AB25" s="141"/>
      <c r="AC25" s="141"/>
      <c r="AD25" s="141"/>
      <c r="AE25" s="141"/>
    </row>
    <row r="26" spans="3:31">
      <c r="C26" s="3">
        <v>1990</v>
      </c>
      <c r="D26" s="139"/>
      <c r="E26" s="139"/>
      <c r="F26" s="139"/>
      <c r="G26" s="140"/>
      <c r="H26" s="138"/>
      <c r="I26" s="138"/>
      <c r="J26" s="139"/>
      <c r="K26" s="139"/>
      <c r="L26" s="139"/>
      <c r="M26" s="140"/>
      <c r="N26" s="138"/>
      <c r="O26" s="138"/>
      <c r="P26" s="139"/>
      <c r="Q26" s="139"/>
      <c r="R26" s="139"/>
      <c r="S26" s="140"/>
      <c r="T26" s="138"/>
      <c r="U26" s="138"/>
      <c r="V26" s="270"/>
      <c r="W26" s="141"/>
      <c r="X26" s="141"/>
      <c r="Y26" s="141"/>
      <c r="Z26" s="142"/>
      <c r="AA26" s="141"/>
      <c r="AB26" s="141"/>
      <c r="AC26" s="141"/>
      <c r="AD26" s="141"/>
      <c r="AE26" s="141"/>
    </row>
    <row r="27" spans="3:31">
      <c r="C27" s="3">
        <v>1989</v>
      </c>
      <c r="D27" s="139"/>
      <c r="E27" s="139"/>
      <c r="F27" s="139"/>
      <c r="G27" s="140"/>
      <c r="H27" s="138"/>
      <c r="I27" s="138"/>
      <c r="J27" s="139"/>
      <c r="K27" s="139"/>
      <c r="L27" s="139"/>
      <c r="M27" s="140"/>
      <c r="N27" s="138"/>
      <c r="O27" s="138"/>
      <c r="P27" s="139"/>
      <c r="Q27" s="139"/>
      <c r="R27" s="139"/>
      <c r="S27" s="140"/>
      <c r="T27" s="138"/>
      <c r="U27" s="138"/>
      <c r="V27" s="270"/>
      <c r="W27" s="141"/>
      <c r="X27" s="141"/>
      <c r="Y27" s="141"/>
      <c r="Z27" s="142"/>
      <c r="AA27" s="141"/>
      <c r="AB27" s="141"/>
      <c r="AC27" s="141"/>
      <c r="AD27" s="141"/>
      <c r="AE27" s="141"/>
    </row>
    <row r="28" spans="3:31">
      <c r="C28" s="3">
        <v>1988</v>
      </c>
      <c r="D28" s="139"/>
      <c r="E28" s="139"/>
      <c r="F28" s="139"/>
      <c r="G28" s="140"/>
      <c r="H28" s="138"/>
      <c r="I28" s="138"/>
      <c r="J28" s="139"/>
      <c r="K28" s="139"/>
      <c r="L28" s="139"/>
      <c r="M28" s="140"/>
      <c r="N28" s="138"/>
      <c r="O28" s="138"/>
      <c r="P28" s="139"/>
      <c r="Q28" s="139"/>
      <c r="R28" s="139"/>
      <c r="S28" s="140"/>
      <c r="T28" s="138"/>
      <c r="U28" s="138"/>
      <c r="V28" s="270"/>
      <c r="W28" s="141"/>
      <c r="X28" s="141"/>
      <c r="Y28" s="141"/>
      <c r="Z28" s="142"/>
      <c r="AA28" s="141"/>
      <c r="AB28" s="141"/>
      <c r="AC28" s="141"/>
      <c r="AD28" s="141"/>
      <c r="AE28" s="141"/>
    </row>
    <row r="29" spans="3:31">
      <c r="C29" s="3">
        <v>1987</v>
      </c>
      <c r="D29" s="139"/>
      <c r="E29" s="139"/>
      <c r="F29" s="139"/>
      <c r="G29" s="140"/>
      <c r="H29" s="138"/>
      <c r="I29" s="138"/>
      <c r="J29" s="139"/>
      <c r="K29" s="139"/>
      <c r="L29" s="139"/>
      <c r="M29" s="140"/>
      <c r="N29" s="138"/>
      <c r="O29" s="138"/>
      <c r="P29" s="139"/>
      <c r="Q29" s="139"/>
      <c r="R29" s="139"/>
      <c r="S29" s="140"/>
      <c r="T29" s="138"/>
      <c r="U29" s="138"/>
      <c r="V29" s="270"/>
      <c r="W29" s="141"/>
      <c r="X29" s="141"/>
      <c r="Y29" s="141"/>
      <c r="Z29" s="142"/>
      <c r="AA29" s="141"/>
      <c r="AB29" s="141"/>
      <c r="AC29" s="141"/>
      <c r="AD29" s="141"/>
      <c r="AE29" s="141"/>
    </row>
    <row r="30" spans="3:31">
      <c r="C30" s="3">
        <v>1986</v>
      </c>
      <c r="D30" s="139"/>
      <c r="E30" s="139"/>
      <c r="F30" s="139"/>
      <c r="G30" s="140"/>
      <c r="H30" s="138"/>
      <c r="I30" s="138"/>
      <c r="J30" s="139"/>
      <c r="K30" s="139"/>
      <c r="L30" s="139"/>
      <c r="M30" s="140"/>
      <c r="N30" s="138"/>
      <c r="O30" s="138"/>
      <c r="P30" s="139"/>
      <c r="Q30" s="139"/>
      <c r="R30" s="139"/>
      <c r="S30" s="140"/>
      <c r="T30" s="138"/>
      <c r="U30" s="138"/>
      <c r="V30" s="270"/>
      <c r="W30" s="141"/>
      <c r="X30" s="141"/>
      <c r="Y30" s="141"/>
      <c r="Z30" s="142"/>
      <c r="AA30" s="141"/>
      <c r="AB30" s="141"/>
      <c r="AC30" s="141"/>
      <c r="AD30" s="141"/>
      <c r="AE30" s="141"/>
    </row>
    <row r="31" spans="3:31">
      <c r="C31" s="3">
        <v>1985</v>
      </c>
      <c r="D31" s="139"/>
      <c r="E31" s="139"/>
      <c r="F31" s="139"/>
      <c r="G31" s="140"/>
      <c r="H31" s="138"/>
      <c r="I31" s="138"/>
      <c r="J31" s="139"/>
      <c r="K31" s="139"/>
      <c r="L31" s="139"/>
      <c r="M31" s="140"/>
      <c r="N31" s="138"/>
      <c r="O31" s="138"/>
      <c r="P31" s="139"/>
      <c r="Q31" s="139"/>
      <c r="R31" s="139"/>
      <c r="S31" s="140"/>
      <c r="T31" s="138"/>
      <c r="U31" s="138"/>
      <c r="V31" s="270"/>
      <c r="W31" s="141"/>
      <c r="X31" s="141"/>
      <c r="Y31" s="141"/>
      <c r="Z31" s="142"/>
      <c r="AA31" s="141"/>
      <c r="AB31" s="141"/>
      <c r="AC31" s="141"/>
      <c r="AD31" s="141"/>
      <c r="AE31" s="141"/>
    </row>
    <row r="32" spans="3:31">
      <c r="C32" s="3">
        <v>1984</v>
      </c>
      <c r="D32" s="139"/>
      <c r="E32" s="139"/>
      <c r="F32" s="139"/>
      <c r="G32" s="140"/>
      <c r="H32" s="138"/>
      <c r="I32" s="138"/>
      <c r="J32" s="139"/>
      <c r="K32" s="139"/>
      <c r="L32" s="139"/>
      <c r="M32" s="140"/>
      <c r="N32" s="138"/>
      <c r="O32" s="138"/>
      <c r="P32" s="139"/>
      <c r="Q32" s="139"/>
      <c r="R32" s="139"/>
      <c r="S32" s="140"/>
      <c r="T32" s="138"/>
      <c r="U32" s="138"/>
      <c r="V32" s="270"/>
      <c r="W32" s="141"/>
      <c r="X32" s="141"/>
      <c r="Y32" s="141"/>
      <c r="Z32" s="142"/>
      <c r="AA32" s="141"/>
      <c r="AB32" s="141"/>
      <c r="AC32" s="141"/>
      <c r="AD32" s="141"/>
      <c r="AE32" s="141"/>
    </row>
    <row r="33" spans="3:31">
      <c r="C33" s="3">
        <v>1983</v>
      </c>
      <c r="D33" s="139"/>
      <c r="E33" s="139"/>
      <c r="F33" s="139"/>
      <c r="G33" s="140"/>
      <c r="H33" s="138"/>
      <c r="I33" s="138"/>
      <c r="J33" s="139"/>
      <c r="K33" s="139"/>
      <c r="L33" s="139"/>
      <c r="M33" s="140"/>
      <c r="N33" s="138"/>
      <c r="O33" s="138"/>
      <c r="P33" s="139"/>
      <c r="Q33" s="139"/>
      <c r="R33" s="139"/>
      <c r="S33" s="140"/>
      <c r="T33" s="138"/>
      <c r="U33" s="138"/>
      <c r="V33" s="270"/>
      <c r="W33" s="141"/>
      <c r="X33" s="141"/>
      <c r="Y33" s="141"/>
      <c r="Z33" s="142"/>
      <c r="AA33" s="141"/>
      <c r="AB33" s="141"/>
      <c r="AC33" s="141"/>
      <c r="AD33" s="141"/>
      <c r="AE33" s="141"/>
    </row>
    <row r="34" spans="3:31">
      <c r="C34" s="3">
        <v>1982</v>
      </c>
      <c r="D34" s="139"/>
      <c r="E34" s="139"/>
      <c r="F34" s="139"/>
      <c r="G34" s="140"/>
      <c r="H34" s="138"/>
      <c r="I34" s="138"/>
      <c r="J34" s="139"/>
      <c r="K34" s="139"/>
      <c r="L34" s="139"/>
      <c r="M34" s="140"/>
      <c r="N34" s="138"/>
      <c r="O34" s="138"/>
      <c r="P34" s="139"/>
      <c r="Q34" s="139"/>
      <c r="R34" s="139"/>
      <c r="S34" s="140"/>
      <c r="T34" s="138"/>
      <c r="U34" s="138"/>
      <c r="V34" s="270"/>
      <c r="W34" s="141"/>
      <c r="X34" s="141"/>
      <c r="Y34" s="141"/>
      <c r="Z34" s="142"/>
      <c r="AA34" s="141"/>
      <c r="AB34" s="141"/>
      <c r="AC34" s="141"/>
      <c r="AD34" s="141"/>
      <c r="AE34" s="141"/>
    </row>
    <row r="35" spans="3:31">
      <c r="C35" s="3">
        <v>1981</v>
      </c>
      <c r="D35" s="139"/>
      <c r="E35" s="139"/>
      <c r="F35" s="139"/>
      <c r="G35" s="140"/>
      <c r="H35" s="138"/>
      <c r="I35" s="138"/>
      <c r="J35" s="139"/>
      <c r="K35" s="139"/>
      <c r="L35" s="139"/>
      <c r="M35" s="140"/>
      <c r="N35" s="138"/>
      <c r="O35" s="138"/>
      <c r="P35" s="139"/>
      <c r="Q35" s="139"/>
      <c r="R35" s="139"/>
      <c r="S35" s="140"/>
      <c r="T35" s="138"/>
      <c r="U35" s="138"/>
      <c r="V35" s="270"/>
      <c r="W35" s="141"/>
      <c r="X35" s="141"/>
      <c r="Y35" s="141"/>
      <c r="Z35" s="142"/>
      <c r="AA35" s="141"/>
      <c r="AB35" s="141"/>
      <c r="AC35" s="141"/>
      <c r="AD35" s="141"/>
      <c r="AE35" s="141"/>
    </row>
    <row r="36" spans="3:31">
      <c r="C36" s="3">
        <v>1980</v>
      </c>
      <c r="D36" s="139"/>
      <c r="E36" s="139"/>
      <c r="F36" s="139"/>
      <c r="G36" s="140"/>
      <c r="H36" s="138"/>
      <c r="I36" s="138"/>
      <c r="J36" s="139"/>
      <c r="K36" s="139"/>
      <c r="L36" s="139"/>
      <c r="M36" s="140"/>
      <c r="N36" s="138"/>
      <c r="O36" s="138"/>
      <c r="P36" s="139"/>
      <c r="Q36" s="139"/>
      <c r="R36" s="139"/>
      <c r="S36" s="140"/>
      <c r="T36" s="138"/>
      <c r="U36" s="138"/>
      <c r="V36" s="270"/>
      <c r="W36" s="141"/>
      <c r="X36" s="141"/>
      <c r="Y36" s="141"/>
      <c r="Z36" s="142"/>
      <c r="AA36" s="141"/>
      <c r="AB36" s="141"/>
      <c r="AC36" s="141"/>
      <c r="AD36" s="141"/>
      <c r="AE36" s="141"/>
    </row>
    <row r="37" spans="3:31">
      <c r="C37" s="3">
        <v>1979</v>
      </c>
      <c r="D37" s="139"/>
      <c r="E37" s="139"/>
      <c r="F37" s="139"/>
      <c r="G37" s="140"/>
      <c r="H37" s="138"/>
      <c r="I37" s="138"/>
      <c r="J37" s="139"/>
      <c r="K37" s="139"/>
      <c r="L37" s="139"/>
      <c r="M37" s="140"/>
      <c r="N37" s="138"/>
      <c r="O37" s="138"/>
      <c r="P37" s="139"/>
      <c r="Q37" s="139"/>
      <c r="R37" s="139"/>
      <c r="S37" s="140"/>
      <c r="T37" s="138"/>
      <c r="U37" s="138"/>
      <c r="V37" s="270"/>
      <c r="W37" s="141"/>
      <c r="X37" s="141"/>
      <c r="Y37" s="141"/>
      <c r="Z37" s="142"/>
      <c r="AA37" s="141"/>
      <c r="AB37" s="141"/>
      <c r="AC37" s="141"/>
      <c r="AD37" s="141"/>
      <c r="AE37" s="141"/>
    </row>
    <row r="38" spans="3:31">
      <c r="C38" s="3">
        <v>1978</v>
      </c>
      <c r="D38" s="139"/>
      <c r="E38" s="139"/>
      <c r="F38" s="139"/>
      <c r="G38" s="140"/>
      <c r="H38" s="138"/>
      <c r="I38" s="138"/>
      <c r="J38" s="139"/>
      <c r="K38" s="139"/>
      <c r="L38" s="139"/>
      <c r="M38" s="140"/>
      <c r="N38" s="138"/>
      <c r="O38" s="138"/>
      <c r="P38" s="139"/>
      <c r="Q38" s="139"/>
      <c r="R38" s="139"/>
      <c r="S38" s="140"/>
      <c r="T38" s="138"/>
      <c r="U38" s="138"/>
      <c r="V38" s="270"/>
      <c r="W38" s="141"/>
      <c r="X38" s="141"/>
      <c r="Y38" s="141"/>
      <c r="Z38" s="142"/>
      <c r="AA38" s="141"/>
      <c r="AB38" s="141"/>
      <c r="AC38" s="141"/>
      <c r="AD38" s="141"/>
      <c r="AE38" s="141"/>
    </row>
    <row r="39" spans="3:31">
      <c r="C39" s="3">
        <v>1977</v>
      </c>
      <c r="D39" s="139"/>
      <c r="E39" s="139"/>
      <c r="F39" s="139"/>
      <c r="G39" s="140"/>
      <c r="H39" s="138"/>
      <c r="I39" s="138"/>
      <c r="J39" s="139"/>
      <c r="K39" s="139"/>
      <c r="L39" s="139"/>
      <c r="M39" s="140"/>
      <c r="N39" s="138"/>
      <c r="O39" s="138"/>
      <c r="P39" s="139"/>
      <c r="Q39" s="139"/>
      <c r="R39" s="139"/>
      <c r="S39" s="140"/>
      <c r="T39" s="138"/>
      <c r="U39" s="138"/>
      <c r="V39" s="270"/>
      <c r="W39" s="141"/>
      <c r="X39" s="141"/>
      <c r="Y39" s="141"/>
      <c r="Z39" s="142"/>
      <c r="AA39" s="141"/>
      <c r="AB39" s="141"/>
      <c r="AC39" s="141"/>
      <c r="AD39" s="141"/>
      <c r="AE39" s="141"/>
    </row>
    <row r="40" spans="3:31">
      <c r="C40" s="3">
        <v>1976</v>
      </c>
      <c r="D40" s="139"/>
      <c r="E40" s="139"/>
      <c r="F40" s="139"/>
      <c r="G40" s="140"/>
      <c r="H40" s="138"/>
      <c r="I40" s="138"/>
      <c r="J40" s="139"/>
      <c r="K40" s="139"/>
      <c r="L40" s="139"/>
      <c r="M40" s="140"/>
      <c r="N40" s="138"/>
      <c r="O40" s="138"/>
      <c r="P40" s="139"/>
      <c r="Q40" s="139"/>
      <c r="R40" s="139"/>
      <c r="S40" s="140"/>
      <c r="T40" s="138"/>
      <c r="U40" s="138"/>
      <c r="V40" s="270"/>
      <c r="W40" s="141"/>
      <c r="X40" s="141"/>
      <c r="Y40" s="141"/>
      <c r="Z40" s="142"/>
      <c r="AA40" s="141"/>
      <c r="AB40" s="141"/>
      <c r="AC40" s="141"/>
      <c r="AD40" s="141"/>
      <c r="AE40" s="141"/>
    </row>
    <row r="41" spans="3:31">
      <c r="C41" s="3">
        <v>1975</v>
      </c>
      <c r="D41" s="139"/>
      <c r="E41" s="139"/>
      <c r="F41" s="139"/>
      <c r="G41" s="140"/>
      <c r="H41" s="138"/>
      <c r="I41" s="138"/>
      <c r="J41" s="139"/>
      <c r="K41" s="139"/>
      <c r="L41" s="139"/>
      <c r="M41" s="140"/>
      <c r="N41" s="138"/>
      <c r="O41" s="138"/>
      <c r="P41" s="139"/>
      <c r="Q41" s="139"/>
      <c r="R41" s="139"/>
      <c r="S41" s="140"/>
      <c r="T41" s="138"/>
      <c r="U41" s="138"/>
      <c r="V41" s="270"/>
      <c r="W41" s="141"/>
      <c r="X41" s="141"/>
      <c r="Y41" s="141"/>
      <c r="Z41" s="142"/>
      <c r="AA41" s="141"/>
      <c r="AB41" s="141"/>
      <c r="AC41" s="141"/>
      <c r="AD41" s="141"/>
      <c r="AE41" s="141"/>
    </row>
    <row r="42" spans="3:31">
      <c r="C42" s="3">
        <v>1974</v>
      </c>
      <c r="D42" s="139"/>
      <c r="E42" s="139"/>
      <c r="F42" s="139"/>
      <c r="G42" s="140"/>
      <c r="H42" s="138"/>
      <c r="I42" s="138"/>
      <c r="J42" s="139"/>
      <c r="K42" s="139"/>
      <c r="L42" s="139"/>
      <c r="M42" s="140"/>
      <c r="N42" s="138"/>
      <c r="O42" s="138"/>
      <c r="P42" s="139"/>
      <c r="Q42" s="139"/>
      <c r="R42" s="139"/>
      <c r="S42" s="140"/>
      <c r="T42" s="138"/>
      <c r="U42" s="138"/>
      <c r="V42" s="270"/>
      <c r="W42" s="141"/>
      <c r="X42" s="141"/>
      <c r="Y42" s="141"/>
      <c r="Z42" s="142"/>
      <c r="AA42" s="141"/>
      <c r="AB42" s="141"/>
      <c r="AC42" s="141"/>
      <c r="AD42" s="141"/>
      <c r="AE42" s="141"/>
    </row>
    <row r="43" spans="3:31">
      <c r="C43" s="3">
        <v>1973</v>
      </c>
      <c r="D43" s="139"/>
      <c r="E43" s="139"/>
      <c r="F43" s="139"/>
      <c r="G43" s="140"/>
      <c r="H43" s="138"/>
      <c r="I43" s="138"/>
      <c r="J43" s="139"/>
      <c r="K43" s="139"/>
      <c r="L43" s="139"/>
      <c r="M43" s="140"/>
      <c r="N43" s="138"/>
      <c r="O43" s="138"/>
      <c r="P43" s="139"/>
      <c r="Q43" s="139"/>
      <c r="R43" s="139"/>
      <c r="S43" s="140"/>
      <c r="T43" s="138"/>
      <c r="U43" s="138"/>
      <c r="V43" s="270"/>
      <c r="W43" s="141"/>
      <c r="X43" s="141"/>
      <c r="Y43" s="141"/>
      <c r="Z43" s="142"/>
      <c r="AA43" s="141"/>
      <c r="AB43" s="141"/>
      <c r="AC43" s="141"/>
      <c r="AD43" s="141"/>
      <c r="AE43" s="141"/>
    </row>
    <row r="44" spans="3:31">
      <c r="C44" s="3">
        <v>1972</v>
      </c>
      <c r="D44" s="139"/>
      <c r="E44" s="139"/>
      <c r="F44" s="139"/>
      <c r="G44" s="140"/>
      <c r="H44" s="138"/>
      <c r="I44" s="138"/>
      <c r="J44" s="139"/>
      <c r="K44" s="139"/>
      <c r="L44" s="139"/>
      <c r="M44" s="140"/>
      <c r="N44" s="138"/>
      <c r="O44" s="138"/>
      <c r="P44" s="139"/>
      <c r="Q44" s="139"/>
      <c r="R44" s="139"/>
      <c r="S44" s="140"/>
      <c r="T44" s="138"/>
      <c r="U44" s="138"/>
      <c r="V44" s="270"/>
      <c r="W44" s="141"/>
      <c r="X44" s="141"/>
      <c r="Y44" s="141"/>
      <c r="Z44" s="142"/>
      <c r="AA44" s="141"/>
      <c r="AB44" s="141"/>
      <c r="AC44" s="141"/>
      <c r="AD44" s="141"/>
      <c r="AE44" s="141"/>
    </row>
    <row r="45" spans="3:31">
      <c r="C45" s="3">
        <v>1971</v>
      </c>
      <c r="D45" s="139"/>
      <c r="E45" s="139"/>
      <c r="F45" s="139"/>
      <c r="G45" s="140"/>
      <c r="H45" s="138"/>
      <c r="I45" s="138"/>
      <c r="J45" s="139"/>
      <c r="K45" s="139"/>
      <c r="L45" s="139"/>
      <c r="M45" s="140"/>
      <c r="N45" s="138"/>
      <c r="O45" s="138"/>
      <c r="P45" s="139"/>
      <c r="Q45" s="139"/>
      <c r="R45" s="139"/>
      <c r="S45" s="140"/>
      <c r="T45" s="138"/>
      <c r="U45" s="138"/>
      <c r="V45" s="270"/>
      <c r="W45" s="141"/>
      <c r="X45" s="141"/>
      <c r="Y45" s="141"/>
      <c r="Z45" s="142"/>
      <c r="AA45" s="141"/>
      <c r="AB45" s="141"/>
      <c r="AC45" s="141"/>
      <c r="AD45" s="141"/>
      <c r="AE45" s="141"/>
    </row>
    <row r="46" spans="3:31">
      <c r="C46" s="3">
        <v>1970</v>
      </c>
      <c r="D46" s="139"/>
      <c r="E46" s="139"/>
      <c r="F46" s="139"/>
      <c r="G46" s="140"/>
      <c r="H46" s="138"/>
      <c r="I46" s="138"/>
      <c r="J46" s="139"/>
      <c r="K46" s="139"/>
      <c r="L46" s="139"/>
      <c r="M46" s="140"/>
      <c r="N46" s="138"/>
      <c r="O46" s="138"/>
      <c r="P46" s="139"/>
      <c r="Q46" s="139"/>
      <c r="R46" s="139"/>
      <c r="S46" s="140"/>
      <c r="T46" s="138"/>
      <c r="U46" s="138"/>
      <c r="V46" s="270"/>
      <c r="W46" s="141"/>
      <c r="X46" s="141"/>
      <c r="Y46" s="141"/>
      <c r="Z46" s="142"/>
      <c r="AA46" s="141"/>
      <c r="AB46" s="141"/>
      <c r="AC46" s="141"/>
      <c r="AD46" s="141"/>
      <c r="AE46" s="141"/>
    </row>
    <row r="47" spans="3:31">
      <c r="C47" s="3">
        <v>1969</v>
      </c>
      <c r="D47" s="139"/>
      <c r="E47" s="139"/>
      <c r="F47" s="139"/>
      <c r="G47" s="140"/>
      <c r="H47" s="138"/>
      <c r="I47" s="138"/>
      <c r="J47" s="139"/>
      <c r="K47" s="139"/>
      <c r="L47" s="139"/>
      <c r="M47" s="140"/>
      <c r="N47" s="138"/>
      <c r="O47" s="138"/>
      <c r="P47" s="139"/>
      <c r="Q47" s="139"/>
      <c r="R47" s="139"/>
      <c r="S47" s="140"/>
      <c r="T47" s="138"/>
      <c r="U47" s="138"/>
      <c r="V47" s="270"/>
      <c r="W47" s="141"/>
      <c r="X47" s="141"/>
      <c r="Y47" s="141"/>
      <c r="Z47" s="142"/>
      <c r="AA47" s="141"/>
      <c r="AB47" s="141"/>
      <c r="AC47" s="141"/>
      <c r="AD47" s="141"/>
      <c r="AE47" s="141"/>
    </row>
    <row r="48" spans="3:31">
      <c r="C48" s="3">
        <v>1968</v>
      </c>
      <c r="D48" s="139"/>
      <c r="E48" s="139"/>
      <c r="F48" s="139"/>
      <c r="G48" s="140"/>
      <c r="H48" s="138"/>
      <c r="I48" s="138"/>
      <c r="J48" s="139"/>
      <c r="K48" s="139"/>
      <c r="L48" s="139"/>
      <c r="M48" s="140"/>
      <c r="N48" s="138"/>
      <c r="O48" s="138"/>
      <c r="P48" s="139"/>
      <c r="Q48" s="139"/>
      <c r="R48" s="139"/>
      <c r="S48" s="140"/>
      <c r="T48" s="138"/>
      <c r="U48" s="138"/>
      <c r="V48" s="270"/>
      <c r="W48" s="141"/>
      <c r="X48" s="141"/>
      <c r="Y48" s="141"/>
      <c r="Z48" s="142"/>
      <c r="AA48" s="141"/>
      <c r="AB48" s="141"/>
      <c r="AC48" s="141"/>
      <c r="AD48" s="141"/>
      <c r="AE48" s="141"/>
    </row>
    <row r="49" spans="3:31">
      <c r="C49" s="3">
        <v>1967</v>
      </c>
      <c r="D49" s="139"/>
      <c r="E49" s="139"/>
      <c r="F49" s="139"/>
      <c r="G49" s="140"/>
      <c r="H49" s="138"/>
      <c r="I49" s="138"/>
      <c r="J49" s="139"/>
      <c r="K49" s="139"/>
      <c r="L49" s="139"/>
      <c r="M49" s="140"/>
      <c r="N49" s="138"/>
      <c r="O49" s="138"/>
      <c r="P49" s="139"/>
      <c r="Q49" s="139"/>
      <c r="R49" s="139"/>
      <c r="S49" s="140"/>
      <c r="T49" s="138"/>
      <c r="U49" s="138"/>
      <c r="V49" s="270"/>
      <c r="W49" s="141"/>
      <c r="X49" s="141"/>
      <c r="Y49" s="141"/>
      <c r="Z49" s="142"/>
      <c r="AA49" s="141"/>
      <c r="AB49" s="141"/>
      <c r="AC49" s="141"/>
      <c r="AD49" s="141"/>
      <c r="AE49" s="141"/>
    </row>
    <row r="50" spans="3:31">
      <c r="C50" s="3">
        <v>1966</v>
      </c>
      <c r="D50" s="139"/>
      <c r="E50" s="139"/>
      <c r="F50" s="139"/>
      <c r="G50" s="140"/>
      <c r="H50" s="138"/>
      <c r="I50" s="138"/>
      <c r="J50" s="139"/>
      <c r="K50" s="139"/>
      <c r="L50" s="139"/>
      <c r="M50" s="140"/>
      <c r="N50" s="138"/>
      <c r="O50" s="138"/>
      <c r="P50" s="139"/>
      <c r="Q50" s="139"/>
      <c r="R50" s="139"/>
      <c r="S50" s="140"/>
      <c r="T50" s="138"/>
      <c r="U50" s="138"/>
      <c r="V50" s="270"/>
      <c r="W50" s="141"/>
      <c r="X50" s="141"/>
      <c r="Y50" s="141"/>
      <c r="Z50" s="142"/>
      <c r="AA50" s="141"/>
      <c r="AB50" s="141"/>
      <c r="AC50" s="141"/>
      <c r="AD50" s="141"/>
      <c r="AE50" s="141"/>
    </row>
    <row r="51" spans="3:31">
      <c r="C51" s="3">
        <v>1965</v>
      </c>
      <c r="D51" s="139"/>
      <c r="E51" s="139"/>
      <c r="F51" s="139"/>
      <c r="G51" s="140"/>
      <c r="H51" s="138"/>
      <c r="I51" s="138"/>
      <c r="J51" s="139"/>
      <c r="K51" s="139"/>
      <c r="L51" s="139"/>
      <c r="M51" s="140"/>
      <c r="N51" s="138"/>
      <c r="O51" s="138"/>
      <c r="P51" s="139"/>
      <c r="Q51" s="139"/>
      <c r="R51" s="139"/>
      <c r="S51" s="140"/>
      <c r="T51" s="138"/>
      <c r="U51" s="138"/>
      <c r="V51" s="270"/>
      <c r="W51" s="141"/>
      <c r="X51" s="141"/>
      <c r="Y51" s="141"/>
      <c r="Z51" s="142"/>
      <c r="AA51" s="141"/>
      <c r="AB51" s="141"/>
      <c r="AC51" s="141"/>
      <c r="AD51" s="141"/>
      <c r="AE51" s="141"/>
    </row>
    <row r="52" spans="3:31">
      <c r="C52" s="3">
        <v>1964</v>
      </c>
      <c r="D52" s="139"/>
      <c r="E52" s="139"/>
      <c r="F52" s="139"/>
      <c r="G52" s="140"/>
      <c r="H52" s="138"/>
      <c r="I52" s="138"/>
      <c r="J52" s="139"/>
      <c r="K52" s="139"/>
      <c r="L52" s="139"/>
      <c r="M52" s="140"/>
      <c r="N52" s="138"/>
      <c r="O52" s="138"/>
      <c r="P52" s="139"/>
      <c r="Q52" s="139"/>
      <c r="R52" s="139"/>
      <c r="S52" s="140"/>
      <c r="T52" s="138"/>
      <c r="U52" s="138"/>
      <c r="V52" s="270"/>
      <c r="W52" s="141"/>
      <c r="X52" s="141"/>
      <c r="Y52" s="141"/>
      <c r="Z52" s="142"/>
      <c r="AA52" s="141"/>
      <c r="AB52" s="141"/>
      <c r="AC52" s="141"/>
      <c r="AD52" s="141"/>
      <c r="AE52" s="141"/>
    </row>
    <row r="53" spans="3:31">
      <c r="C53" s="3">
        <v>1963</v>
      </c>
      <c r="D53" s="139"/>
      <c r="E53" s="139"/>
      <c r="F53" s="139"/>
      <c r="G53" s="140"/>
      <c r="H53" s="138"/>
      <c r="I53" s="138"/>
      <c r="J53" s="139"/>
      <c r="K53" s="139"/>
      <c r="L53" s="139"/>
      <c r="M53" s="140"/>
      <c r="N53" s="138"/>
      <c r="O53" s="138"/>
      <c r="P53" s="139"/>
      <c r="Q53" s="139"/>
      <c r="R53" s="139"/>
      <c r="S53" s="140"/>
      <c r="T53" s="138"/>
      <c r="U53" s="138"/>
      <c r="V53" s="270"/>
      <c r="W53" s="141"/>
      <c r="X53" s="141"/>
      <c r="Y53" s="141"/>
      <c r="Z53" s="142"/>
      <c r="AA53" s="141"/>
      <c r="AB53" s="141"/>
      <c r="AC53" s="141"/>
      <c r="AD53" s="141"/>
      <c r="AE53" s="141"/>
    </row>
    <row r="54" spans="3:31">
      <c r="C54" s="3">
        <v>1962</v>
      </c>
      <c r="D54" s="139"/>
      <c r="E54" s="139"/>
      <c r="F54" s="139"/>
      <c r="G54" s="140"/>
      <c r="H54" s="138"/>
      <c r="I54" s="138"/>
      <c r="J54" s="139"/>
      <c r="K54" s="139"/>
      <c r="L54" s="139"/>
      <c r="M54" s="140"/>
      <c r="N54" s="138"/>
      <c r="O54" s="138"/>
      <c r="P54" s="139"/>
      <c r="Q54" s="139"/>
      <c r="R54" s="139"/>
      <c r="S54" s="140"/>
      <c r="T54" s="138"/>
      <c r="U54" s="138"/>
      <c r="V54" s="270"/>
      <c r="W54" s="141"/>
      <c r="X54" s="141"/>
      <c r="Y54" s="141"/>
      <c r="Z54" s="142"/>
      <c r="AA54" s="141"/>
      <c r="AB54" s="141"/>
      <c r="AC54" s="141"/>
      <c r="AD54" s="141"/>
      <c r="AE54" s="141"/>
    </row>
    <row r="55" spans="3:31">
      <c r="C55" s="3">
        <v>1961</v>
      </c>
      <c r="D55" s="139"/>
      <c r="E55" s="139"/>
      <c r="F55" s="139"/>
      <c r="G55" s="140"/>
      <c r="H55" s="138"/>
      <c r="I55" s="138"/>
      <c r="J55" s="139"/>
      <c r="K55" s="139"/>
      <c r="L55" s="139"/>
      <c r="M55" s="140"/>
      <c r="N55" s="138"/>
      <c r="O55" s="138"/>
      <c r="P55" s="139"/>
      <c r="Q55" s="139"/>
      <c r="R55" s="139"/>
      <c r="S55" s="140"/>
      <c r="T55" s="138"/>
      <c r="U55" s="138"/>
      <c r="V55" s="270"/>
      <c r="W55" s="141"/>
      <c r="X55" s="141"/>
      <c r="Y55" s="141"/>
      <c r="Z55" s="142"/>
      <c r="AA55" s="141"/>
      <c r="AB55" s="141"/>
      <c r="AC55" s="141"/>
      <c r="AD55" s="141"/>
      <c r="AE55" s="141"/>
    </row>
    <row r="56" spans="3:31">
      <c r="C56" s="3">
        <v>1960</v>
      </c>
      <c r="D56" s="139"/>
      <c r="E56" s="139"/>
      <c r="F56" s="139"/>
      <c r="G56" s="140"/>
      <c r="H56" s="138"/>
      <c r="I56" s="138"/>
      <c r="J56" s="139"/>
      <c r="K56" s="139"/>
      <c r="L56" s="139"/>
      <c r="M56" s="140"/>
      <c r="N56" s="138"/>
      <c r="O56" s="138"/>
      <c r="P56" s="139"/>
      <c r="Q56" s="139"/>
      <c r="R56" s="139"/>
      <c r="S56" s="140"/>
      <c r="T56" s="138"/>
      <c r="U56" s="138"/>
      <c r="V56" s="270"/>
      <c r="W56" s="141"/>
      <c r="X56" s="141"/>
      <c r="Y56" s="141"/>
      <c r="Z56" s="142"/>
      <c r="AA56" s="141"/>
      <c r="AB56" s="141"/>
      <c r="AC56" s="141"/>
      <c r="AD56" s="141"/>
      <c r="AE56" s="141"/>
    </row>
    <row r="57" spans="3:31">
      <c r="C57" s="3">
        <v>1959</v>
      </c>
      <c r="D57" s="139"/>
      <c r="E57" s="139"/>
      <c r="F57" s="139"/>
      <c r="G57" s="140"/>
      <c r="H57" s="138"/>
      <c r="I57" s="138"/>
      <c r="J57" s="139"/>
      <c r="K57" s="139"/>
      <c r="L57" s="139"/>
      <c r="M57" s="140"/>
      <c r="N57" s="138"/>
      <c r="O57" s="138"/>
      <c r="P57" s="139"/>
      <c r="Q57" s="139"/>
      <c r="R57" s="139"/>
      <c r="S57" s="140"/>
      <c r="T57" s="138"/>
      <c r="U57" s="138"/>
      <c r="V57" s="270"/>
      <c r="W57" s="141"/>
      <c r="X57" s="141"/>
      <c r="Y57" s="141"/>
      <c r="Z57" s="142"/>
      <c r="AA57" s="141"/>
      <c r="AB57" s="141"/>
      <c r="AC57" s="141"/>
      <c r="AD57" s="141"/>
      <c r="AE57" s="141"/>
    </row>
    <row r="58" spans="3:31">
      <c r="C58" s="3">
        <v>1958</v>
      </c>
      <c r="D58" s="139"/>
      <c r="E58" s="139"/>
      <c r="F58" s="139"/>
      <c r="G58" s="140"/>
      <c r="H58" s="138"/>
      <c r="I58" s="138"/>
      <c r="J58" s="139"/>
      <c r="K58" s="139"/>
      <c r="L58" s="139"/>
      <c r="M58" s="140"/>
      <c r="N58" s="138"/>
      <c r="O58" s="138"/>
      <c r="P58" s="139"/>
      <c r="Q58" s="139"/>
      <c r="R58" s="139"/>
      <c r="S58" s="140"/>
      <c r="T58" s="138"/>
      <c r="U58" s="138"/>
      <c r="V58" s="270"/>
      <c r="W58" s="141"/>
      <c r="X58" s="141"/>
      <c r="Y58" s="141"/>
      <c r="Z58" s="142"/>
      <c r="AA58" s="141"/>
      <c r="AB58" s="141"/>
      <c r="AC58" s="141"/>
      <c r="AD58" s="141"/>
      <c r="AE58" s="141"/>
    </row>
    <row r="59" spans="3:31">
      <c r="C59" s="3">
        <v>1957</v>
      </c>
      <c r="D59" s="139"/>
      <c r="E59" s="139"/>
      <c r="F59" s="139"/>
      <c r="G59" s="140"/>
      <c r="H59" s="138"/>
      <c r="I59" s="138"/>
      <c r="J59" s="139"/>
      <c r="K59" s="139"/>
      <c r="L59" s="139"/>
      <c r="M59" s="140"/>
      <c r="N59" s="138"/>
      <c r="O59" s="138"/>
      <c r="P59" s="139"/>
      <c r="Q59" s="139"/>
      <c r="R59" s="139"/>
      <c r="S59" s="140"/>
      <c r="T59" s="138"/>
      <c r="U59" s="138"/>
      <c r="V59" s="270"/>
      <c r="W59" s="141"/>
      <c r="X59" s="141"/>
      <c r="Y59" s="141"/>
      <c r="Z59" s="142"/>
      <c r="AA59" s="141"/>
      <c r="AB59" s="141"/>
      <c r="AC59" s="141"/>
      <c r="AD59" s="141"/>
      <c r="AE59" s="141"/>
    </row>
    <row r="60" spans="3:31">
      <c r="C60" s="3">
        <v>1956</v>
      </c>
      <c r="D60" s="139"/>
      <c r="E60" s="139"/>
      <c r="F60" s="139"/>
      <c r="G60" s="140"/>
      <c r="H60" s="138"/>
      <c r="I60" s="138"/>
      <c r="J60" s="139"/>
      <c r="K60" s="139"/>
      <c r="L60" s="139"/>
      <c r="M60" s="140"/>
      <c r="N60" s="138"/>
      <c r="O60" s="138"/>
      <c r="P60" s="139"/>
      <c r="Q60" s="139"/>
      <c r="R60" s="139"/>
      <c r="S60" s="140"/>
      <c r="T60" s="138"/>
      <c r="U60" s="138"/>
      <c r="V60" s="270"/>
      <c r="W60" s="141"/>
      <c r="X60" s="141"/>
      <c r="Y60" s="141"/>
      <c r="Z60" s="142"/>
      <c r="AA60" s="141"/>
      <c r="AB60" s="141"/>
      <c r="AC60" s="141"/>
      <c r="AD60" s="141"/>
      <c r="AE60" s="141"/>
    </row>
    <row r="61" spans="3:31">
      <c r="C61" s="3">
        <v>1955</v>
      </c>
      <c r="D61" s="139"/>
      <c r="E61" s="139"/>
      <c r="F61" s="139"/>
      <c r="G61" s="140"/>
      <c r="H61" s="138"/>
      <c r="I61" s="138"/>
      <c r="J61" s="139"/>
      <c r="K61" s="139"/>
      <c r="L61" s="139"/>
      <c r="M61" s="140"/>
      <c r="N61" s="138"/>
      <c r="O61" s="138"/>
      <c r="P61" s="139"/>
      <c r="Q61" s="139"/>
      <c r="R61" s="139"/>
      <c r="S61" s="140"/>
      <c r="T61" s="138"/>
      <c r="U61" s="138"/>
      <c r="V61" s="270"/>
      <c r="W61" s="141"/>
      <c r="X61" s="141"/>
      <c r="Y61" s="141"/>
      <c r="Z61" s="142"/>
      <c r="AA61" s="141"/>
      <c r="AB61" s="141"/>
      <c r="AC61" s="141"/>
      <c r="AD61" s="141"/>
      <c r="AE61" s="141"/>
    </row>
    <row r="62" spans="3:31">
      <c r="C62" s="3">
        <v>1954</v>
      </c>
      <c r="D62" s="139"/>
      <c r="E62" s="139"/>
      <c r="F62" s="139"/>
      <c r="G62" s="140"/>
      <c r="H62" s="138"/>
      <c r="I62" s="138"/>
      <c r="J62" s="139"/>
      <c r="K62" s="139"/>
      <c r="L62" s="139"/>
      <c r="M62" s="140"/>
      <c r="N62" s="138"/>
      <c r="O62" s="138"/>
      <c r="P62" s="139"/>
      <c r="Q62" s="139"/>
      <c r="R62" s="139"/>
      <c r="S62" s="140"/>
      <c r="T62" s="138"/>
      <c r="U62" s="138"/>
      <c r="V62" s="270"/>
      <c r="W62" s="141"/>
      <c r="X62" s="141"/>
      <c r="Y62" s="141"/>
      <c r="Z62" s="142"/>
      <c r="AA62" s="141"/>
      <c r="AB62" s="141"/>
      <c r="AC62" s="141"/>
      <c r="AD62" s="141"/>
      <c r="AE62" s="141"/>
    </row>
    <row r="63" spans="3:31">
      <c r="C63" s="3">
        <v>1953</v>
      </c>
      <c r="D63" s="139"/>
      <c r="E63" s="139"/>
      <c r="F63" s="139"/>
      <c r="G63" s="140"/>
      <c r="H63" s="138"/>
      <c r="I63" s="138"/>
      <c r="J63" s="139"/>
      <c r="K63" s="139"/>
      <c r="L63" s="139"/>
      <c r="M63" s="140"/>
      <c r="N63" s="138"/>
      <c r="O63" s="138"/>
      <c r="P63" s="139"/>
      <c r="Q63" s="139"/>
      <c r="R63" s="139"/>
      <c r="S63" s="140"/>
      <c r="T63" s="138"/>
      <c r="U63" s="138"/>
      <c r="V63" s="270"/>
      <c r="W63" s="141"/>
      <c r="X63" s="141"/>
      <c r="Y63" s="141"/>
      <c r="Z63" s="142"/>
      <c r="AA63" s="141"/>
      <c r="AB63" s="141"/>
      <c r="AC63" s="141"/>
      <c r="AD63" s="141"/>
      <c r="AE63" s="141"/>
    </row>
    <row r="64" spans="3:31">
      <c r="C64" s="3">
        <v>1952</v>
      </c>
      <c r="D64" s="139"/>
      <c r="E64" s="139"/>
      <c r="F64" s="139"/>
      <c r="G64" s="140"/>
      <c r="H64" s="138"/>
      <c r="I64" s="138"/>
      <c r="J64" s="139"/>
      <c r="K64" s="139"/>
      <c r="L64" s="139"/>
      <c r="M64" s="140"/>
      <c r="N64" s="138"/>
      <c r="O64" s="138"/>
      <c r="P64" s="139"/>
      <c r="Q64" s="139"/>
      <c r="R64" s="139"/>
      <c r="S64" s="140"/>
      <c r="T64" s="138"/>
      <c r="U64" s="138"/>
      <c r="V64" s="270"/>
      <c r="W64" s="141"/>
      <c r="X64" s="141"/>
      <c r="Y64" s="141"/>
      <c r="Z64" s="142"/>
      <c r="AA64" s="141"/>
      <c r="AB64" s="141"/>
      <c r="AC64" s="141"/>
      <c r="AD64" s="141"/>
      <c r="AE64" s="141"/>
    </row>
    <row r="65" spans="3:31">
      <c r="C65" s="3">
        <v>1951</v>
      </c>
      <c r="D65" s="139"/>
      <c r="E65" s="139"/>
      <c r="F65" s="139"/>
      <c r="G65" s="140"/>
      <c r="H65" s="138"/>
      <c r="I65" s="138"/>
      <c r="J65" s="139"/>
      <c r="K65" s="139"/>
      <c r="L65" s="139"/>
      <c r="M65" s="140"/>
      <c r="N65" s="138"/>
      <c r="O65" s="138"/>
      <c r="P65" s="139"/>
      <c r="Q65" s="139"/>
      <c r="R65" s="139"/>
      <c r="S65" s="140"/>
      <c r="T65" s="138"/>
      <c r="U65" s="138"/>
      <c r="V65" s="270"/>
      <c r="W65" s="141"/>
      <c r="X65" s="141"/>
      <c r="Y65" s="141"/>
      <c r="Z65" s="142"/>
      <c r="AA65" s="141"/>
      <c r="AB65" s="141"/>
      <c r="AC65" s="141"/>
      <c r="AD65" s="141"/>
      <c r="AE65" s="141"/>
    </row>
    <row r="66" spans="3:31">
      <c r="C66" s="3">
        <v>1950</v>
      </c>
      <c r="D66" s="139"/>
      <c r="E66" s="139"/>
      <c r="F66" s="139"/>
      <c r="G66" s="140"/>
      <c r="H66" s="138"/>
      <c r="I66" s="138"/>
      <c r="J66" s="139"/>
      <c r="K66" s="139"/>
      <c r="L66" s="139"/>
      <c r="M66" s="140"/>
      <c r="N66" s="138"/>
      <c r="O66" s="138"/>
      <c r="P66" s="139"/>
      <c r="Q66" s="139"/>
      <c r="R66" s="139"/>
      <c r="S66" s="140"/>
      <c r="T66" s="138"/>
      <c r="U66" s="138"/>
      <c r="V66" s="270"/>
      <c r="W66" s="141"/>
      <c r="X66" s="141"/>
      <c r="Y66" s="141"/>
      <c r="Z66" s="142"/>
      <c r="AA66" s="141"/>
      <c r="AB66" s="141"/>
      <c r="AC66" s="141"/>
      <c r="AD66" s="141"/>
      <c r="AE66" s="141"/>
    </row>
    <row r="67" spans="3:31">
      <c r="C67" s="3">
        <v>1949</v>
      </c>
      <c r="D67" s="139"/>
      <c r="E67" s="139"/>
      <c r="F67" s="139"/>
      <c r="G67" s="140"/>
      <c r="H67" s="138"/>
      <c r="I67" s="138"/>
      <c r="J67" s="139"/>
      <c r="K67" s="139"/>
      <c r="L67" s="139"/>
      <c r="M67" s="140"/>
      <c r="N67" s="138"/>
      <c r="O67" s="138"/>
      <c r="P67" s="139"/>
      <c r="Q67" s="139"/>
      <c r="R67" s="139"/>
      <c r="S67" s="140"/>
      <c r="T67" s="138"/>
      <c r="U67" s="138"/>
      <c r="V67" s="270"/>
      <c r="W67" s="141"/>
      <c r="X67" s="141"/>
      <c r="Y67" s="141"/>
      <c r="Z67" s="142"/>
      <c r="AA67" s="141"/>
      <c r="AB67" s="141"/>
      <c r="AC67" s="141"/>
      <c r="AD67" s="141"/>
      <c r="AE67" s="141"/>
    </row>
    <row r="68" spans="3:31">
      <c r="C68" s="3">
        <v>1948</v>
      </c>
      <c r="D68" s="139"/>
      <c r="E68" s="139"/>
      <c r="F68" s="139"/>
      <c r="G68" s="140"/>
      <c r="H68" s="138"/>
      <c r="I68" s="138"/>
      <c r="J68" s="139"/>
      <c r="K68" s="139"/>
      <c r="L68" s="139"/>
      <c r="M68" s="140"/>
      <c r="N68" s="138"/>
      <c r="O68" s="138"/>
      <c r="P68" s="139"/>
      <c r="Q68" s="139"/>
      <c r="R68" s="139"/>
      <c r="S68" s="140"/>
      <c r="T68" s="138"/>
      <c r="U68" s="138"/>
      <c r="V68" s="270"/>
      <c r="W68" s="141"/>
      <c r="X68" s="141"/>
      <c r="Y68" s="141"/>
      <c r="Z68" s="142"/>
      <c r="AA68" s="141"/>
      <c r="AB68" s="141"/>
      <c r="AC68" s="141"/>
      <c r="AD68" s="141"/>
      <c r="AE68" s="141"/>
    </row>
    <row r="69" spans="3:31">
      <c r="C69" s="3">
        <v>1947</v>
      </c>
      <c r="D69" s="139"/>
      <c r="E69" s="139"/>
      <c r="F69" s="139"/>
      <c r="G69" s="140"/>
      <c r="H69" s="138"/>
      <c r="I69" s="138"/>
      <c r="J69" s="139"/>
      <c r="K69" s="139"/>
      <c r="L69" s="139"/>
      <c r="M69" s="140"/>
      <c r="N69" s="138"/>
      <c r="O69" s="138"/>
      <c r="P69" s="139"/>
      <c r="Q69" s="139"/>
      <c r="R69" s="139"/>
      <c r="S69" s="140"/>
      <c r="T69" s="138"/>
      <c r="U69" s="138"/>
      <c r="V69" s="270"/>
      <c r="W69" s="141"/>
      <c r="X69" s="141"/>
      <c r="Y69" s="141"/>
      <c r="Z69" s="142"/>
      <c r="AA69" s="141"/>
      <c r="AB69" s="141"/>
      <c r="AC69" s="141"/>
      <c r="AD69" s="141"/>
      <c r="AE69" s="141"/>
    </row>
    <row r="70" spans="3:31">
      <c r="C70" s="3">
        <v>1946</v>
      </c>
      <c r="D70" s="139"/>
      <c r="E70" s="139"/>
      <c r="F70" s="139"/>
      <c r="G70" s="140"/>
      <c r="H70" s="138"/>
      <c r="I70" s="138"/>
      <c r="J70" s="139"/>
      <c r="K70" s="139"/>
      <c r="L70" s="139"/>
      <c r="M70" s="140"/>
      <c r="N70" s="138"/>
      <c r="O70" s="138"/>
      <c r="P70" s="139"/>
      <c r="Q70" s="139"/>
      <c r="R70" s="139"/>
      <c r="S70" s="140"/>
      <c r="T70" s="138"/>
      <c r="U70" s="138"/>
      <c r="V70" s="270"/>
      <c r="W70" s="141"/>
      <c r="X70" s="141"/>
      <c r="Y70" s="141"/>
      <c r="Z70" s="142"/>
      <c r="AA70" s="141"/>
      <c r="AB70" s="141"/>
      <c r="AC70" s="141"/>
      <c r="AD70" s="141"/>
      <c r="AE70" s="141"/>
    </row>
    <row r="71" spans="3:31">
      <c r="C71" s="3">
        <v>1945</v>
      </c>
      <c r="D71" s="139"/>
      <c r="E71" s="139"/>
      <c r="F71" s="139"/>
      <c r="G71" s="140"/>
      <c r="H71" s="138"/>
      <c r="I71" s="138"/>
      <c r="J71" s="139"/>
      <c r="K71" s="139"/>
      <c r="L71" s="139"/>
      <c r="M71" s="140"/>
      <c r="N71" s="138"/>
      <c r="O71" s="138"/>
      <c r="P71" s="139"/>
      <c r="Q71" s="139"/>
      <c r="R71" s="139"/>
      <c r="S71" s="140"/>
      <c r="T71" s="138"/>
      <c r="U71" s="138"/>
      <c r="V71" s="270"/>
      <c r="W71" s="141"/>
      <c r="X71" s="141"/>
      <c r="Y71" s="141"/>
      <c r="Z71" s="142"/>
      <c r="AA71" s="141"/>
      <c r="AB71" s="141"/>
      <c r="AC71" s="141"/>
      <c r="AD71" s="141"/>
      <c r="AE71" s="141"/>
    </row>
    <row r="72" spans="3:31">
      <c r="C72" s="3">
        <v>1944</v>
      </c>
      <c r="D72" s="139"/>
      <c r="E72" s="139"/>
      <c r="F72" s="139"/>
      <c r="G72" s="140"/>
      <c r="H72" s="138"/>
      <c r="I72" s="138"/>
      <c r="J72" s="139"/>
      <c r="K72" s="139"/>
      <c r="L72" s="139"/>
      <c r="M72" s="140"/>
      <c r="N72" s="138"/>
      <c r="O72" s="138"/>
      <c r="P72" s="139"/>
      <c r="Q72" s="139"/>
      <c r="R72" s="139"/>
      <c r="S72" s="140"/>
      <c r="T72" s="138"/>
      <c r="U72" s="138"/>
      <c r="V72" s="270"/>
      <c r="W72" s="141"/>
      <c r="X72" s="141"/>
      <c r="Y72" s="141"/>
      <c r="Z72" s="142"/>
      <c r="AA72" s="141"/>
      <c r="AB72" s="141"/>
      <c r="AC72" s="141"/>
      <c r="AD72" s="141"/>
      <c r="AE72" s="141"/>
    </row>
    <row r="73" spans="3:31">
      <c r="C73" s="3">
        <v>1943</v>
      </c>
      <c r="D73" s="139"/>
      <c r="E73" s="139"/>
      <c r="F73" s="139"/>
      <c r="G73" s="140"/>
      <c r="H73" s="138"/>
      <c r="I73" s="138"/>
      <c r="J73" s="139"/>
      <c r="K73" s="139"/>
      <c r="L73" s="139"/>
      <c r="M73" s="140"/>
      <c r="N73" s="138"/>
      <c r="O73" s="138"/>
      <c r="P73" s="139"/>
      <c r="Q73" s="139"/>
      <c r="R73" s="139"/>
      <c r="S73" s="140"/>
      <c r="T73" s="138"/>
      <c r="U73" s="138"/>
      <c r="V73" s="270"/>
      <c r="W73" s="141"/>
      <c r="X73" s="141"/>
      <c r="Y73" s="141"/>
      <c r="Z73" s="142"/>
      <c r="AA73" s="141"/>
      <c r="AB73" s="141"/>
      <c r="AC73" s="141"/>
      <c r="AD73" s="141"/>
      <c r="AE73" s="141"/>
    </row>
    <row r="74" spans="3:31">
      <c r="C74" s="3">
        <v>1942</v>
      </c>
      <c r="D74" s="139"/>
      <c r="E74" s="139"/>
      <c r="F74" s="139"/>
      <c r="G74" s="140"/>
      <c r="H74" s="138"/>
      <c r="I74" s="138"/>
      <c r="J74" s="139"/>
      <c r="K74" s="139"/>
      <c r="L74" s="139"/>
      <c r="M74" s="140"/>
      <c r="N74" s="138"/>
      <c r="O74" s="138"/>
      <c r="P74" s="139"/>
      <c r="Q74" s="139"/>
      <c r="R74" s="139"/>
      <c r="S74" s="140"/>
      <c r="T74" s="138"/>
      <c r="U74" s="138"/>
      <c r="V74" s="270"/>
      <c r="W74" s="141"/>
      <c r="X74" s="141"/>
      <c r="Y74" s="141"/>
      <c r="Z74" s="142"/>
      <c r="AA74" s="141"/>
      <c r="AB74" s="141"/>
      <c r="AC74" s="141"/>
      <c r="AD74" s="141"/>
      <c r="AE74" s="141"/>
    </row>
    <row r="75" spans="3:31">
      <c r="C75" s="3">
        <v>1941</v>
      </c>
      <c r="D75" s="139"/>
      <c r="E75" s="139"/>
      <c r="F75" s="139"/>
      <c r="G75" s="140"/>
      <c r="H75" s="138"/>
      <c r="I75" s="138"/>
      <c r="J75" s="139"/>
      <c r="K75" s="139"/>
      <c r="L75" s="139"/>
      <c r="M75" s="140"/>
      <c r="N75" s="138"/>
      <c r="O75" s="138"/>
      <c r="P75" s="139"/>
      <c r="Q75" s="139"/>
      <c r="R75" s="139"/>
      <c r="S75" s="140"/>
      <c r="T75" s="138"/>
      <c r="U75" s="138"/>
      <c r="V75" s="270"/>
      <c r="W75" s="141"/>
      <c r="X75" s="141"/>
      <c r="Y75" s="141"/>
      <c r="Z75" s="142"/>
      <c r="AA75" s="141"/>
      <c r="AB75" s="141"/>
      <c r="AC75" s="141"/>
      <c r="AD75" s="141"/>
      <c r="AE75" s="141"/>
    </row>
    <row r="76" spans="3:31">
      <c r="C76" s="3">
        <v>1940</v>
      </c>
      <c r="D76" s="139"/>
      <c r="E76" s="139"/>
      <c r="F76" s="139"/>
      <c r="G76" s="140"/>
      <c r="H76" s="138"/>
      <c r="I76" s="138"/>
      <c r="J76" s="139"/>
      <c r="K76" s="139"/>
      <c r="L76" s="139"/>
      <c r="M76" s="140"/>
      <c r="N76" s="138"/>
      <c r="O76" s="138"/>
      <c r="P76" s="139"/>
      <c r="Q76" s="139"/>
      <c r="R76" s="139"/>
      <c r="S76" s="140"/>
      <c r="T76" s="138"/>
      <c r="U76" s="138"/>
      <c r="V76" s="270"/>
      <c r="W76" s="141"/>
      <c r="X76" s="141"/>
      <c r="Y76" s="141"/>
      <c r="Z76" s="142"/>
      <c r="AA76" s="141"/>
      <c r="AB76" s="141"/>
      <c r="AC76" s="141"/>
      <c r="AD76" s="141"/>
      <c r="AE76" s="141"/>
    </row>
    <row r="77" spans="3:31">
      <c r="C77" s="3">
        <v>1939</v>
      </c>
      <c r="D77" s="139"/>
      <c r="E77" s="139"/>
      <c r="F77" s="139"/>
      <c r="G77" s="140"/>
      <c r="H77" s="138"/>
      <c r="I77" s="138"/>
      <c r="J77" s="139"/>
      <c r="K77" s="139"/>
      <c r="L77" s="139"/>
      <c r="M77" s="140"/>
      <c r="N77" s="138"/>
      <c r="O77" s="138"/>
      <c r="P77" s="139"/>
      <c r="Q77" s="139"/>
      <c r="R77" s="139"/>
      <c r="S77" s="140"/>
      <c r="T77" s="138"/>
      <c r="U77" s="138"/>
      <c r="V77" s="270"/>
      <c r="W77" s="141"/>
      <c r="X77" s="141"/>
      <c r="Y77" s="141"/>
      <c r="Z77" s="142"/>
      <c r="AA77" s="141"/>
      <c r="AB77" s="141"/>
      <c r="AC77" s="141"/>
      <c r="AD77" s="141"/>
      <c r="AE77" s="141"/>
    </row>
    <row r="78" spans="3:31">
      <c r="C78" s="3">
        <v>1938</v>
      </c>
      <c r="D78" s="139"/>
      <c r="E78" s="139"/>
      <c r="F78" s="139"/>
      <c r="G78" s="140"/>
      <c r="H78" s="138"/>
      <c r="I78" s="138"/>
      <c r="J78" s="139"/>
      <c r="K78" s="139"/>
      <c r="L78" s="139"/>
      <c r="M78" s="140"/>
      <c r="N78" s="138"/>
      <c r="O78" s="138"/>
      <c r="P78" s="139"/>
      <c r="Q78" s="139"/>
      <c r="R78" s="139"/>
      <c r="S78" s="140"/>
      <c r="T78" s="138"/>
      <c r="U78" s="138"/>
      <c r="V78" s="270"/>
      <c r="W78" s="141"/>
      <c r="X78" s="141"/>
      <c r="Y78" s="141"/>
      <c r="Z78" s="142"/>
      <c r="AA78" s="141"/>
      <c r="AB78" s="141"/>
      <c r="AC78" s="141"/>
      <c r="AD78" s="141"/>
      <c r="AE78" s="141"/>
    </row>
    <row r="79" spans="3:31">
      <c r="C79" s="3">
        <v>1937</v>
      </c>
      <c r="D79" s="139"/>
      <c r="E79" s="139"/>
      <c r="F79" s="139"/>
      <c r="G79" s="140"/>
      <c r="H79" s="138"/>
      <c r="I79" s="138"/>
      <c r="J79" s="139"/>
      <c r="K79" s="139"/>
      <c r="L79" s="139"/>
      <c r="M79" s="140"/>
      <c r="N79" s="138"/>
      <c r="O79" s="138"/>
      <c r="P79" s="139"/>
      <c r="Q79" s="139"/>
      <c r="R79" s="139"/>
      <c r="S79" s="140"/>
      <c r="T79" s="138"/>
      <c r="U79" s="138"/>
      <c r="V79" s="270"/>
      <c r="W79" s="141"/>
      <c r="X79" s="141"/>
      <c r="Y79" s="141"/>
      <c r="Z79" s="142"/>
      <c r="AA79" s="141"/>
      <c r="AB79" s="141"/>
      <c r="AC79" s="141"/>
      <c r="AD79" s="141"/>
      <c r="AE79" s="141"/>
    </row>
    <row r="80" spans="3:31">
      <c r="C80" s="3">
        <v>1936</v>
      </c>
      <c r="D80" s="139"/>
      <c r="E80" s="139"/>
      <c r="F80" s="139"/>
      <c r="G80" s="140"/>
      <c r="H80" s="138"/>
      <c r="I80" s="138"/>
      <c r="J80" s="139"/>
      <c r="K80" s="139"/>
      <c r="L80" s="139"/>
      <c r="M80" s="140"/>
      <c r="N80" s="138"/>
      <c r="O80" s="138"/>
      <c r="P80" s="139"/>
      <c r="Q80" s="139"/>
      <c r="R80" s="139"/>
      <c r="S80" s="140"/>
      <c r="T80" s="138"/>
      <c r="U80" s="138"/>
      <c r="V80" s="270"/>
      <c r="W80" s="141"/>
      <c r="X80" s="141"/>
      <c r="Y80" s="141"/>
      <c r="Z80" s="142"/>
      <c r="AA80" s="141"/>
      <c r="AB80" s="141"/>
      <c r="AC80" s="141"/>
      <c r="AD80" s="141"/>
      <c r="AE80" s="141"/>
    </row>
    <row r="81" spans="1:31">
      <c r="C81" s="3">
        <v>1935</v>
      </c>
      <c r="D81" s="139"/>
      <c r="E81" s="139"/>
      <c r="F81" s="139"/>
      <c r="G81" s="140"/>
      <c r="H81" s="138"/>
      <c r="I81" s="138"/>
      <c r="J81" s="139"/>
      <c r="K81" s="139"/>
      <c r="L81" s="139"/>
      <c r="M81" s="140"/>
      <c r="N81" s="138"/>
      <c r="O81" s="138"/>
      <c r="P81" s="139"/>
      <c r="Q81" s="139"/>
      <c r="R81" s="139"/>
      <c r="S81" s="140"/>
      <c r="T81" s="138"/>
      <c r="U81" s="138"/>
      <c r="V81" s="270"/>
      <c r="W81" s="141"/>
      <c r="X81" s="141"/>
      <c r="Y81" s="141"/>
      <c r="Z81" s="142"/>
      <c r="AA81" s="141"/>
      <c r="AB81" s="141"/>
      <c r="AC81" s="141"/>
      <c r="AD81" s="141"/>
      <c r="AE81" s="141"/>
    </row>
    <row r="82" spans="1:31">
      <c r="C82" s="3">
        <v>1934</v>
      </c>
      <c r="D82" s="139"/>
      <c r="E82" s="139"/>
      <c r="F82" s="139"/>
      <c r="G82" s="140"/>
      <c r="H82" s="138"/>
      <c r="I82" s="138"/>
      <c r="J82" s="139"/>
      <c r="K82" s="139"/>
      <c r="L82" s="139"/>
      <c r="M82" s="140"/>
      <c r="N82" s="138"/>
      <c r="O82" s="138"/>
      <c r="P82" s="139"/>
      <c r="Q82" s="139"/>
      <c r="R82" s="139"/>
      <c r="S82" s="140"/>
      <c r="T82" s="138"/>
      <c r="U82" s="138"/>
      <c r="V82" s="270"/>
      <c r="W82" s="141"/>
      <c r="X82" s="141"/>
      <c r="Y82" s="141"/>
      <c r="Z82" s="142"/>
      <c r="AA82" s="141"/>
      <c r="AB82" s="141"/>
      <c r="AC82" s="141"/>
      <c r="AD82" s="141"/>
      <c r="AE82" s="141"/>
    </row>
    <row r="83" spans="1:31">
      <c r="C83" s="3">
        <v>1933</v>
      </c>
      <c r="D83" s="139"/>
      <c r="E83" s="139"/>
      <c r="F83" s="139"/>
      <c r="G83" s="140"/>
      <c r="H83" s="138"/>
      <c r="I83" s="138"/>
      <c r="J83" s="139"/>
      <c r="K83" s="139"/>
      <c r="L83" s="139"/>
      <c r="M83" s="140"/>
      <c r="N83" s="138"/>
      <c r="O83" s="138"/>
      <c r="P83" s="139"/>
      <c r="Q83" s="139"/>
      <c r="R83" s="139"/>
      <c r="S83" s="140"/>
      <c r="T83" s="138"/>
      <c r="U83" s="138"/>
      <c r="V83" s="270"/>
      <c r="W83" s="141"/>
      <c r="X83" s="141"/>
      <c r="Y83" s="141"/>
      <c r="Z83" s="142"/>
      <c r="AA83" s="141"/>
      <c r="AB83" s="141"/>
      <c r="AC83" s="141"/>
      <c r="AD83" s="141"/>
      <c r="AE83" s="141"/>
    </row>
    <row r="84" spans="1:31">
      <c r="C84" s="3">
        <v>1932</v>
      </c>
      <c r="D84" s="139"/>
      <c r="E84" s="139"/>
      <c r="F84" s="139"/>
      <c r="G84" s="140"/>
      <c r="H84" s="138"/>
      <c r="I84" s="138"/>
      <c r="J84" s="139"/>
      <c r="K84" s="139"/>
      <c r="L84" s="139"/>
      <c r="M84" s="140"/>
      <c r="N84" s="138"/>
      <c r="O84" s="138"/>
      <c r="P84" s="139"/>
      <c r="Q84" s="139"/>
      <c r="R84" s="139"/>
      <c r="S84" s="140"/>
      <c r="T84" s="138"/>
      <c r="U84" s="138"/>
      <c r="V84" s="270"/>
      <c r="W84" s="141"/>
      <c r="X84" s="141"/>
      <c r="Y84" s="141"/>
      <c r="Z84" s="142"/>
      <c r="AA84" s="141"/>
      <c r="AB84" s="141"/>
      <c r="AC84" s="141"/>
      <c r="AD84" s="141"/>
      <c r="AE84" s="141"/>
    </row>
    <row r="85" spans="1:31">
      <c r="C85" s="3">
        <v>1931</v>
      </c>
      <c r="D85" s="139"/>
      <c r="E85" s="139"/>
      <c r="F85" s="139"/>
      <c r="G85" s="140"/>
      <c r="H85" s="138"/>
      <c r="I85" s="138"/>
      <c r="J85" s="139"/>
      <c r="K85" s="139"/>
      <c r="L85" s="139"/>
      <c r="M85" s="140"/>
      <c r="N85" s="138"/>
      <c r="O85" s="138"/>
      <c r="P85" s="139"/>
      <c r="Q85" s="139"/>
      <c r="R85" s="139"/>
      <c r="S85" s="140"/>
      <c r="T85" s="138"/>
      <c r="U85" s="138"/>
      <c r="V85" s="270"/>
      <c r="W85" s="141"/>
      <c r="X85" s="141"/>
      <c r="Y85" s="141"/>
      <c r="Z85" s="142"/>
      <c r="AA85" s="141"/>
      <c r="AB85" s="141"/>
      <c r="AC85" s="141"/>
      <c r="AD85" s="141"/>
      <c r="AE85" s="141"/>
    </row>
    <row r="86" spans="1:31">
      <c r="C86" s="3">
        <v>1930</v>
      </c>
      <c r="D86" s="139"/>
      <c r="E86" s="139"/>
      <c r="F86" s="139"/>
      <c r="G86" s="140"/>
      <c r="H86" s="138"/>
      <c r="I86" s="138"/>
      <c r="J86" s="139"/>
      <c r="K86" s="139"/>
      <c r="L86" s="139"/>
      <c r="M86" s="140"/>
      <c r="N86" s="138"/>
      <c r="O86" s="138"/>
      <c r="P86" s="139"/>
      <c r="Q86" s="139"/>
      <c r="R86" s="139"/>
      <c r="S86" s="140"/>
      <c r="T86" s="138"/>
      <c r="U86" s="138"/>
      <c r="V86" s="270"/>
      <c r="W86" s="141"/>
      <c r="X86" s="141"/>
      <c r="Y86" s="141"/>
      <c r="Z86" s="142"/>
      <c r="AA86" s="141"/>
      <c r="AB86" s="141"/>
      <c r="AC86" s="141"/>
      <c r="AD86" s="141"/>
      <c r="AE86" s="141"/>
    </row>
    <row r="87" spans="1:31">
      <c r="C87" s="3">
        <v>1929</v>
      </c>
      <c r="D87" s="139"/>
      <c r="E87" s="139"/>
      <c r="F87" s="139"/>
      <c r="G87" s="140"/>
      <c r="H87" s="138"/>
      <c r="I87" s="138"/>
      <c r="J87" s="139"/>
      <c r="K87" s="139"/>
      <c r="L87" s="139"/>
      <c r="M87" s="140"/>
      <c r="N87" s="138"/>
      <c r="O87" s="138"/>
      <c r="P87" s="139"/>
      <c r="Q87" s="139"/>
      <c r="R87" s="139"/>
      <c r="S87" s="140"/>
      <c r="T87" s="138"/>
      <c r="U87" s="138"/>
      <c r="V87" s="270"/>
      <c r="W87" s="141"/>
      <c r="X87" s="141"/>
      <c r="Y87" s="141"/>
      <c r="Z87" s="142"/>
      <c r="AA87" s="141"/>
      <c r="AB87" s="141"/>
      <c r="AC87" s="141"/>
      <c r="AD87" s="141"/>
      <c r="AE87" s="141"/>
    </row>
    <row r="88" spans="1:31">
      <c r="C88" s="3">
        <v>1928</v>
      </c>
      <c r="D88" s="139"/>
      <c r="E88" s="139"/>
      <c r="F88" s="139"/>
      <c r="G88" s="140"/>
      <c r="H88" s="138"/>
      <c r="I88" s="138"/>
      <c r="J88" s="139"/>
      <c r="K88" s="139"/>
      <c r="L88" s="139"/>
      <c r="M88" s="140"/>
      <c r="N88" s="138"/>
      <c r="O88" s="138"/>
      <c r="P88" s="139"/>
      <c r="Q88" s="139"/>
      <c r="R88" s="139"/>
      <c r="S88" s="140"/>
      <c r="T88" s="138"/>
      <c r="U88" s="138"/>
      <c r="V88" s="270"/>
      <c r="W88" s="141"/>
      <c r="X88" s="141"/>
      <c r="Y88" s="141"/>
      <c r="Z88" s="142"/>
      <c r="AA88" s="141"/>
      <c r="AB88" s="141"/>
      <c r="AC88" s="141"/>
      <c r="AD88" s="141"/>
      <c r="AE88" s="141"/>
    </row>
    <row r="89" spans="1:31">
      <c r="C89" s="3">
        <v>1927</v>
      </c>
      <c r="D89" s="139"/>
      <c r="E89" s="139"/>
      <c r="F89" s="139"/>
      <c r="G89" s="140"/>
      <c r="H89" s="138"/>
      <c r="I89" s="138"/>
      <c r="J89" s="139"/>
      <c r="K89" s="139"/>
      <c r="L89" s="139"/>
      <c r="M89" s="140"/>
      <c r="N89" s="138"/>
      <c r="O89" s="138"/>
      <c r="P89" s="139"/>
      <c r="Q89" s="139"/>
      <c r="R89" s="139"/>
      <c r="S89" s="140"/>
      <c r="T89" s="138"/>
      <c r="U89" s="138"/>
      <c r="V89" s="270"/>
      <c r="W89" s="141"/>
      <c r="X89" s="141"/>
      <c r="Y89" s="141"/>
      <c r="Z89" s="142"/>
      <c r="AA89" s="141"/>
      <c r="AB89" s="141"/>
      <c r="AC89" s="141"/>
      <c r="AD89" s="141"/>
      <c r="AE89" s="141"/>
    </row>
    <row r="90" spans="1:31">
      <c r="C90" s="3">
        <v>1926</v>
      </c>
      <c r="D90" s="139"/>
      <c r="E90" s="139"/>
      <c r="F90" s="139"/>
      <c r="G90" s="140"/>
      <c r="H90" s="138"/>
      <c r="I90" s="138"/>
      <c r="J90" s="139"/>
      <c r="K90" s="139"/>
      <c r="L90" s="139"/>
      <c r="M90" s="140"/>
      <c r="N90" s="138"/>
      <c r="O90" s="138"/>
      <c r="P90" s="139"/>
      <c r="Q90" s="139"/>
      <c r="R90" s="139"/>
      <c r="S90" s="140"/>
      <c r="T90" s="138"/>
      <c r="U90" s="138"/>
      <c r="V90" s="270"/>
      <c r="W90" s="141"/>
      <c r="X90" s="141"/>
      <c r="Y90" s="141"/>
      <c r="Z90" s="142"/>
      <c r="AA90" s="141"/>
      <c r="AB90" s="141"/>
      <c r="AC90" s="141"/>
      <c r="AD90" s="141"/>
      <c r="AE90" s="141"/>
    </row>
    <row r="91" spans="1:31">
      <c r="C91" s="3">
        <v>1925</v>
      </c>
      <c r="D91" s="139"/>
      <c r="E91" s="139"/>
      <c r="F91" s="139"/>
      <c r="G91" s="140"/>
      <c r="H91" s="138"/>
      <c r="I91" s="138"/>
      <c r="J91" s="139"/>
      <c r="K91" s="139"/>
      <c r="L91" s="139"/>
      <c r="M91" s="140"/>
      <c r="N91" s="138"/>
      <c r="O91" s="138"/>
      <c r="P91" s="139"/>
      <c r="Q91" s="139"/>
      <c r="R91" s="139"/>
      <c r="S91" s="140"/>
      <c r="T91" s="138"/>
      <c r="U91" s="138"/>
      <c r="V91" s="270"/>
      <c r="W91" s="141"/>
      <c r="X91" s="141"/>
      <c r="Y91" s="141"/>
      <c r="Z91" s="142"/>
      <c r="AA91" s="141"/>
      <c r="AB91" s="141"/>
      <c r="AC91" s="141"/>
      <c r="AD91" s="141"/>
      <c r="AE91" s="141"/>
    </row>
    <row r="92" spans="1:31">
      <c r="C92" s="3">
        <v>1924</v>
      </c>
      <c r="D92" s="139"/>
      <c r="E92" s="139"/>
      <c r="F92" s="139"/>
      <c r="G92" s="140"/>
      <c r="H92" s="138"/>
      <c r="I92" s="138"/>
      <c r="J92" s="139"/>
      <c r="K92" s="139"/>
      <c r="L92" s="139"/>
      <c r="M92" s="140"/>
      <c r="N92" s="138"/>
      <c r="O92" s="138"/>
      <c r="P92" s="139"/>
      <c r="Q92" s="139"/>
      <c r="R92" s="139"/>
      <c r="S92" s="140"/>
      <c r="T92" s="138"/>
      <c r="U92" s="138"/>
      <c r="V92" s="270"/>
      <c r="W92" s="141"/>
      <c r="X92" s="141"/>
      <c r="Y92" s="141"/>
      <c r="Z92" s="142"/>
      <c r="AA92" s="141"/>
      <c r="AB92" s="141"/>
      <c r="AC92" s="141"/>
      <c r="AD92" s="141"/>
      <c r="AE92" s="141"/>
    </row>
    <row r="93" spans="1:31">
      <c r="C93" s="22" t="s">
        <v>324</v>
      </c>
      <c r="D93" s="139"/>
      <c r="E93" s="139"/>
      <c r="F93" s="139"/>
      <c r="G93" s="140"/>
      <c r="H93" s="138"/>
      <c r="I93" s="138"/>
      <c r="J93" s="139"/>
      <c r="K93" s="139"/>
      <c r="L93" s="139"/>
      <c r="M93" s="140"/>
      <c r="N93" s="138"/>
      <c r="O93" s="138"/>
      <c r="P93" s="139"/>
      <c r="Q93" s="139"/>
      <c r="R93" s="139"/>
      <c r="S93" s="140"/>
      <c r="T93" s="138"/>
      <c r="U93" s="138"/>
      <c r="V93" s="270"/>
      <c r="W93" s="141"/>
      <c r="X93" s="141"/>
      <c r="Y93" s="141"/>
      <c r="Z93" s="142"/>
      <c r="AA93" s="141"/>
      <c r="AB93" s="141"/>
      <c r="AC93" s="141"/>
      <c r="AD93" s="141"/>
      <c r="AE93" s="141"/>
    </row>
    <row r="95" spans="1:31" ht="115.2">
      <c r="A95" s="13">
        <v>2</v>
      </c>
      <c r="B95" s="211" t="str">
        <f>IF('5. Transitie-effecten'!D8="Nee","U hoeft onderstaande tabellen niet in te vullen","Transitie-effecten berekeningen - In deze tabel worden 2 scenario's met elkaar vergeleken: 
1. scenario invaren, met 
2. het scenario niet-invaren (waarbij de nieuwe opbouw zal plaatsvinden in de gewijzigde pensioenovereenkomst)")</f>
        <v>Transitie-effecten berekeningen - In deze tabel worden 2 scenario's met elkaar vergeleken: 
1. scenario invaren, met 
2. het scenario niet-invaren (waarbij de nieuwe opbouw zal plaatsvinden in de gewijzigde pensioenovereenkomst)</v>
      </c>
      <c r="D95" s="211"/>
      <c r="E95" s="211"/>
    </row>
    <row r="97" spans="2:22" ht="43.2">
      <c r="B97" s="215" t="s">
        <v>336</v>
      </c>
      <c r="C97" s="3"/>
      <c r="D97" s="487" t="s">
        <v>337</v>
      </c>
      <c r="E97" s="488"/>
      <c r="F97" s="488"/>
      <c r="G97" s="487" t="s">
        <v>337</v>
      </c>
      <c r="H97" s="488"/>
      <c r="I97" s="488"/>
      <c r="J97" s="487" t="s">
        <v>338</v>
      </c>
      <c r="K97" s="488"/>
      <c r="L97" s="488"/>
      <c r="M97" s="262"/>
      <c r="N97" s="479" t="s">
        <v>339</v>
      </c>
      <c r="O97" s="480" t="s">
        <v>332</v>
      </c>
      <c r="P97" s="481"/>
      <c r="Q97" s="479" t="s">
        <v>340</v>
      </c>
      <c r="R97" s="480" t="s">
        <v>332</v>
      </c>
      <c r="S97" s="481"/>
      <c r="T97" s="479" t="s">
        <v>341</v>
      </c>
      <c r="U97" s="480" t="s">
        <v>332</v>
      </c>
      <c r="V97" s="481"/>
    </row>
    <row r="98" spans="2:22">
      <c r="B98" s="215"/>
      <c r="C98" s="3"/>
      <c r="D98" s="468" t="s">
        <v>333</v>
      </c>
      <c r="E98" s="469"/>
      <c r="F98" s="470"/>
      <c r="G98" s="468" t="s">
        <v>334</v>
      </c>
      <c r="H98" s="469"/>
      <c r="I98" s="470"/>
      <c r="J98" s="468" t="s">
        <v>335</v>
      </c>
      <c r="K98" s="469"/>
      <c r="L98" s="470"/>
      <c r="M98" s="263"/>
      <c r="N98" s="482" t="s">
        <v>333</v>
      </c>
      <c r="O98" s="483"/>
      <c r="P98" s="484"/>
      <c r="Q98" s="485" t="s">
        <v>334</v>
      </c>
      <c r="R98" s="486"/>
      <c r="S98" s="486"/>
      <c r="T98" s="482" t="s">
        <v>335</v>
      </c>
      <c r="U98" s="483"/>
      <c r="V98" s="484"/>
    </row>
    <row r="99" spans="2:22" ht="30" customHeight="1">
      <c r="B99" s="215"/>
      <c r="C99" s="169" t="s">
        <v>308</v>
      </c>
      <c r="D99" s="166" t="s">
        <v>309</v>
      </c>
      <c r="E99" s="166" t="s">
        <v>310</v>
      </c>
      <c r="F99" s="166" t="s">
        <v>311</v>
      </c>
      <c r="G99" s="166" t="s">
        <v>309</v>
      </c>
      <c r="H99" s="166" t="s">
        <v>310</v>
      </c>
      <c r="I99" s="166" t="s">
        <v>311</v>
      </c>
      <c r="J99" s="166" t="s">
        <v>309</v>
      </c>
      <c r="K99" s="166" t="s">
        <v>310</v>
      </c>
      <c r="L99" s="266" t="s">
        <v>311</v>
      </c>
      <c r="M99" s="264"/>
      <c r="N99" s="267" t="s">
        <v>309</v>
      </c>
      <c r="O99" s="170" t="s">
        <v>310</v>
      </c>
      <c r="P99" s="170" t="s">
        <v>311</v>
      </c>
      <c r="Q99" s="170" t="s">
        <v>309</v>
      </c>
      <c r="R99" s="170" t="s">
        <v>310</v>
      </c>
      <c r="S99" s="170" t="s">
        <v>311</v>
      </c>
      <c r="T99" s="170" t="s">
        <v>309</v>
      </c>
      <c r="U99" s="170" t="s">
        <v>310</v>
      </c>
      <c r="V99" s="170" t="s">
        <v>311</v>
      </c>
    </row>
    <row r="100" spans="2:22">
      <c r="B100" s="215"/>
      <c r="C100" s="3">
        <v>2005</v>
      </c>
      <c r="D100" s="139"/>
      <c r="E100" s="139"/>
      <c r="F100" s="139"/>
      <c r="G100" s="139"/>
      <c r="H100" s="139"/>
      <c r="I100" s="139"/>
      <c r="J100" s="139"/>
      <c r="K100" s="139"/>
      <c r="L100" s="139"/>
      <c r="M100" s="265"/>
      <c r="N100" s="141"/>
      <c r="O100" s="141"/>
      <c r="P100" s="141"/>
      <c r="Q100" s="142"/>
      <c r="R100" s="141"/>
      <c r="S100" s="141"/>
      <c r="T100" s="141"/>
      <c r="U100" s="141"/>
      <c r="V100" s="141"/>
    </row>
    <row r="101" spans="2:22">
      <c r="B101" s="215"/>
      <c r="C101" s="3">
        <v>2004</v>
      </c>
      <c r="D101" s="139"/>
      <c r="E101" s="139"/>
      <c r="F101" s="139"/>
      <c r="G101" s="139"/>
      <c r="H101" s="139"/>
      <c r="I101" s="139"/>
      <c r="J101" s="139"/>
      <c r="K101" s="139"/>
      <c r="L101" s="139"/>
      <c r="M101" s="265"/>
      <c r="N101" s="141"/>
      <c r="O101" s="141"/>
      <c r="P101" s="141"/>
      <c r="Q101" s="142"/>
      <c r="R101" s="141"/>
      <c r="S101" s="141"/>
      <c r="T101" s="141"/>
      <c r="U101" s="141"/>
      <c r="V101" s="141"/>
    </row>
    <row r="102" spans="2:22">
      <c r="C102" s="3">
        <v>2003</v>
      </c>
      <c r="D102" s="139"/>
      <c r="E102" s="139"/>
      <c r="F102" s="139"/>
      <c r="G102" s="139"/>
      <c r="H102" s="139"/>
      <c r="I102" s="139"/>
      <c r="J102" s="139"/>
      <c r="K102" s="139"/>
      <c r="L102" s="139"/>
      <c r="M102" s="265"/>
      <c r="N102" s="141"/>
      <c r="O102" s="141"/>
      <c r="P102" s="141"/>
      <c r="Q102" s="142"/>
      <c r="R102" s="141"/>
      <c r="S102" s="141"/>
      <c r="T102" s="141"/>
      <c r="U102" s="141"/>
      <c r="V102" s="141"/>
    </row>
    <row r="103" spans="2:22">
      <c r="C103" s="3">
        <v>2002</v>
      </c>
      <c r="D103" s="139"/>
      <c r="E103" s="139"/>
      <c r="F103" s="139"/>
      <c r="G103" s="139"/>
      <c r="H103" s="139"/>
      <c r="I103" s="139"/>
      <c r="J103" s="139"/>
      <c r="K103" s="139"/>
      <c r="L103" s="139"/>
      <c r="M103" s="265"/>
      <c r="N103" s="141"/>
      <c r="O103" s="141"/>
      <c r="P103" s="141"/>
      <c r="Q103" s="142"/>
      <c r="R103" s="141"/>
      <c r="S103" s="141"/>
      <c r="T103" s="141"/>
      <c r="U103" s="141"/>
      <c r="V103" s="141"/>
    </row>
    <row r="104" spans="2:22">
      <c r="C104" s="3">
        <v>2001</v>
      </c>
      <c r="D104" s="139"/>
      <c r="E104" s="139"/>
      <c r="F104" s="139"/>
      <c r="G104" s="139"/>
      <c r="H104" s="139"/>
      <c r="I104" s="139"/>
      <c r="J104" s="139"/>
      <c r="K104" s="139"/>
      <c r="L104" s="139"/>
      <c r="M104" s="265"/>
      <c r="N104" s="141"/>
      <c r="O104" s="141"/>
      <c r="P104" s="141"/>
      <c r="Q104" s="142"/>
      <c r="R104" s="141"/>
      <c r="S104" s="141"/>
      <c r="T104" s="141"/>
      <c r="U104" s="141"/>
      <c r="V104" s="141"/>
    </row>
    <row r="105" spans="2:22">
      <c r="C105" s="3">
        <v>2000</v>
      </c>
      <c r="D105" s="139"/>
      <c r="E105" s="139"/>
      <c r="F105" s="139"/>
      <c r="G105" s="139"/>
      <c r="H105" s="139"/>
      <c r="I105" s="139"/>
      <c r="J105" s="139"/>
      <c r="K105" s="139"/>
      <c r="L105" s="139"/>
      <c r="M105" s="265"/>
      <c r="N105" s="141"/>
      <c r="O105" s="141"/>
      <c r="P105" s="141"/>
      <c r="Q105" s="142"/>
      <c r="R105" s="141"/>
      <c r="S105" s="141"/>
      <c r="T105" s="141"/>
      <c r="U105" s="141"/>
      <c r="V105" s="141"/>
    </row>
    <row r="106" spans="2:22">
      <c r="C106" s="3">
        <v>1999</v>
      </c>
      <c r="D106" s="139"/>
      <c r="E106" s="139"/>
      <c r="F106" s="139"/>
      <c r="G106" s="139"/>
      <c r="H106" s="139"/>
      <c r="I106" s="139"/>
      <c r="J106" s="139"/>
      <c r="K106" s="139"/>
      <c r="L106" s="139"/>
      <c r="M106" s="265"/>
      <c r="N106" s="141"/>
      <c r="O106" s="141"/>
      <c r="P106" s="141"/>
      <c r="Q106" s="142"/>
      <c r="R106" s="141"/>
      <c r="S106" s="141"/>
      <c r="T106" s="141"/>
      <c r="U106" s="141"/>
      <c r="V106" s="141"/>
    </row>
    <row r="107" spans="2:22">
      <c r="C107" s="3">
        <v>1998</v>
      </c>
      <c r="D107" s="139"/>
      <c r="E107" s="139"/>
      <c r="F107" s="139"/>
      <c r="G107" s="139"/>
      <c r="H107" s="139"/>
      <c r="I107" s="139"/>
      <c r="J107" s="139"/>
      <c r="K107" s="139"/>
      <c r="L107" s="139"/>
      <c r="M107" s="265"/>
      <c r="N107" s="141"/>
      <c r="O107" s="141"/>
      <c r="P107" s="141"/>
      <c r="Q107" s="142"/>
      <c r="R107" s="141"/>
      <c r="S107" s="141"/>
      <c r="T107" s="141"/>
      <c r="U107" s="141"/>
      <c r="V107" s="141"/>
    </row>
    <row r="108" spans="2:22">
      <c r="C108" s="3">
        <v>1997</v>
      </c>
      <c r="D108" s="139"/>
      <c r="E108" s="139"/>
      <c r="F108" s="139"/>
      <c r="G108" s="139"/>
      <c r="H108" s="139"/>
      <c r="I108" s="139"/>
      <c r="J108" s="139"/>
      <c r="K108" s="139"/>
      <c r="L108" s="139"/>
      <c r="M108" s="265"/>
      <c r="N108" s="141"/>
      <c r="O108" s="141"/>
      <c r="P108" s="141"/>
      <c r="Q108" s="142"/>
      <c r="R108" s="141"/>
      <c r="S108" s="141"/>
      <c r="T108" s="141"/>
      <c r="U108" s="141"/>
      <c r="V108" s="141"/>
    </row>
    <row r="109" spans="2:22">
      <c r="C109" s="3">
        <v>1996</v>
      </c>
      <c r="D109" s="139"/>
      <c r="E109" s="139"/>
      <c r="F109" s="139"/>
      <c r="G109" s="139"/>
      <c r="H109" s="139"/>
      <c r="I109" s="139"/>
      <c r="J109" s="139"/>
      <c r="K109" s="139"/>
      <c r="L109" s="139"/>
      <c r="M109" s="265"/>
      <c r="N109" s="141"/>
      <c r="O109" s="141"/>
      <c r="P109" s="141"/>
      <c r="Q109" s="142"/>
      <c r="R109" s="141"/>
      <c r="S109" s="141"/>
      <c r="T109" s="141"/>
      <c r="U109" s="141"/>
      <c r="V109" s="141"/>
    </row>
    <row r="110" spans="2:22">
      <c r="C110" s="3">
        <v>1995</v>
      </c>
      <c r="D110" s="139"/>
      <c r="E110" s="139"/>
      <c r="F110" s="139"/>
      <c r="G110" s="139"/>
      <c r="H110" s="139"/>
      <c r="I110" s="139"/>
      <c r="J110" s="139"/>
      <c r="K110" s="139"/>
      <c r="L110" s="139"/>
      <c r="M110" s="265"/>
      <c r="N110" s="141"/>
      <c r="O110" s="141"/>
      <c r="P110" s="141"/>
      <c r="Q110" s="142"/>
      <c r="R110" s="141"/>
      <c r="S110" s="141"/>
      <c r="T110" s="141"/>
      <c r="U110" s="141"/>
      <c r="V110" s="141"/>
    </row>
    <row r="111" spans="2:22">
      <c r="C111" s="3">
        <v>1994</v>
      </c>
      <c r="D111" s="139"/>
      <c r="E111" s="139"/>
      <c r="F111" s="139"/>
      <c r="G111" s="139"/>
      <c r="H111" s="139"/>
      <c r="I111" s="139"/>
      <c r="J111" s="139"/>
      <c r="K111" s="139"/>
      <c r="L111" s="139"/>
      <c r="M111" s="265"/>
      <c r="N111" s="141"/>
      <c r="O111" s="141"/>
      <c r="P111" s="141"/>
      <c r="Q111" s="142"/>
      <c r="R111" s="141"/>
      <c r="S111" s="141"/>
      <c r="T111" s="141"/>
      <c r="U111" s="141"/>
      <c r="V111" s="141"/>
    </row>
    <row r="112" spans="2:22">
      <c r="C112" s="3">
        <v>1993</v>
      </c>
      <c r="D112" s="139"/>
      <c r="E112" s="139"/>
      <c r="F112" s="139"/>
      <c r="G112" s="139"/>
      <c r="H112" s="139"/>
      <c r="I112" s="139"/>
      <c r="J112" s="139"/>
      <c r="K112" s="139"/>
      <c r="L112" s="139"/>
      <c r="M112" s="265"/>
      <c r="N112" s="141"/>
      <c r="O112" s="141"/>
      <c r="P112" s="141"/>
      <c r="Q112" s="142"/>
      <c r="R112" s="141"/>
      <c r="S112" s="141"/>
      <c r="T112" s="141"/>
      <c r="U112" s="141"/>
      <c r="V112" s="141"/>
    </row>
    <row r="113" spans="3:22">
      <c r="C113" s="3">
        <v>1992</v>
      </c>
      <c r="D113" s="139"/>
      <c r="E113" s="139"/>
      <c r="F113" s="139"/>
      <c r="G113" s="139"/>
      <c r="H113" s="139"/>
      <c r="I113" s="139"/>
      <c r="J113" s="139"/>
      <c r="K113" s="139"/>
      <c r="L113" s="139"/>
      <c r="M113" s="265"/>
      <c r="N113" s="141"/>
      <c r="O113" s="141"/>
      <c r="P113" s="141"/>
      <c r="Q113" s="142"/>
      <c r="R113" s="141"/>
      <c r="S113" s="141"/>
      <c r="T113" s="141"/>
      <c r="U113" s="141"/>
      <c r="V113" s="141"/>
    </row>
    <row r="114" spans="3:22">
      <c r="C114" s="3">
        <v>1991</v>
      </c>
      <c r="D114" s="139"/>
      <c r="E114" s="139"/>
      <c r="F114" s="139"/>
      <c r="G114" s="139"/>
      <c r="H114" s="139"/>
      <c r="I114" s="139"/>
      <c r="J114" s="139"/>
      <c r="K114" s="139"/>
      <c r="L114" s="139"/>
      <c r="M114" s="265"/>
      <c r="N114" s="141"/>
      <c r="O114" s="141"/>
      <c r="P114" s="141"/>
      <c r="Q114" s="142"/>
      <c r="R114" s="141"/>
      <c r="S114" s="141"/>
      <c r="T114" s="141"/>
      <c r="U114" s="141"/>
      <c r="V114" s="141"/>
    </row>
    <row r="115" spans="3:22">
      <c r="C115" s="3">
        <v>1990</v>
      </c>
      <c r="D115" s="139"/>
      <c r="E115" s="139"/>
      <c r="F115" s="139"/>
      <c r="G115" s="139"/>
      <c r="H115" s="139"/>
      <c r="I115" s="139"/>
      <c r="J115" s="139"/>
      <c r="K115" s="139"/>
      <c r="L115" s="139"/>
      <c r="M115" s="265"/>
      <c r="N115" s="141"/>
      <c r="O115" s="141"/>
      <c r="P115" s="141"/>
      <c r="Q115" s="142"/>
      <c r="R115" s="141"/>
      <c r="S115" s="141"/>
      <c r="T115" s="141"/>
      <c r="U115" s="141"/>
      <c r="V115" s="141"/>
    </row>
    <row r="116" spans="3:22">
      <c r="C116" s="3">
        <v>1989</v>
      </c>
      <c r="D116" s="139"/>
      <c r="E116" s="139"/>
      <c r="F116" s="139"/>
      <c r="G116" s="139"/>
      <c r="H116" s="139"/>
      <c r="I116" s="139"/>
      <c r="J116" s="139"/>
      <c r="K116" s="139"/>
      <c r="L116" s="139"/>
      <c r="M116" s="265"/>
      <c r="N116" s="141"/>
      <c r="O116" s="141"/>
      <c r="P116" s="141"/>
      <c r="Q116" s="142"/>
      <c r="R116" s="141"/>
      <c r="S116" s="141"/>
      <c r="T116" s="141"/>
      <c r="U116" s="141"/>
      <c r="V116" s="141"/>
    </row>
    <row r="117" spans="3:22">
      <c r="C117" s="3">
        <v>1988</v>
      </c>
      <c r="D117" s="139"/>
      <c r="E117" s="139"/>
      <c r="F117" s="139"/>
      <c r="G117" s="139"/>
      <c r="H117" s="139"/>
      <c r="I117" s="139"/>
      <c r="J117" s="139"/>
      <c r="K117" s="139"/>
      <c r="L117" s="139"/>
      <c r="M117" s="265"/>
      <c r="N117" s="141"/>
      <c r="O117" s="141"/>
      <c r="P117" s="141"/>
      <c r="Q117" s="142"/>
      <c r="R117" s="141"/>
      <c r="S117" s="141"/>
      <c r="T117" s="141"/>
      <c r="U117" s="141"/>
      <c r="V117" s="141"/>
    </row>
    <row r="118" spans="3:22">
      <c r="C118" s="3">
        <v>1987</v>
      </c>
      <c r="D118" s="139"/>
      <c r="E118" s="139"/>
      <c r="F118" s="139"/>
      <c r="G118" s="139"/>
      <c r="H118" s="139"/>
      <c r="I118" s="139"/>
      <c r="J118" s="139"/>
      <c r="K118" s="139"/>
      <c r="L118" s="139"/>
      <c r="M118" s="265"/>
      <c r="N118" s="141"/>
      <c r="O118" s="141"/>
      <c r="P118" s="141"/>
      <c r="Q118" s="142"/>
      <c r="R118" s="141"/>
      <c r="S118" s="141"/>
      <c r="T118" s="141"/>
      <c r="U118" s="141"/>
      <c r="V118" s="141"/>
    </row>
    <row r="119" spans="3:22">
      <c r="C119" s="3">
        <v>1986</v>
      </c>
      <c r="D119" s="139"/>
      <c r="E119" s="139"/>
      <c r="F119" s="139"/>
      <c r="G119" s="139"/>
      <c r="H119" s="139"/>
      <c r="I119" s="139"/>
      <c r="J119" s="139"/>
      <c r="K119" s="139"/>
      <c r="L119" s="139"/>
      <c r="M119" s="265"/>
      <c r="N119" s="141"/>
      <c r="O119" s="141"/>
      <c r="P119" s="141"/>
      <c r="Q119" s="142"/>
      <c r="R119" s="141"/>
      <c r="S119" s="141"/>
      <c r="T119" s="141"/>
      <c r="U119" s="141"/>
      <c r="V119" s="141"/>
    </row>
    <row r="120" spans="3:22">
      <c r="C120" s="3">
        <v>1985</v>
      </c>
      <c r="D120" s="139"/>
      <c r="E120" s="139"/>
      <c r="F120" s="139"/>
      <c r="G120" s="139"/>
      <c r="H120" s="139"/>
      <c r="I120" s="139"/>
      <c r="J120" s="139"/>
      <c r="K120" s="139"/>
      <c r="L120" s="139"/>
      <c r="M120" s="265"/>
      <c r="N120" s="141"/>
      <c r="O120" s="141"/>
      <c r="P120" s="141"/>
      <c r="Q120" s="142"/>
      <c r="R120" s="141"/>
      <c r="S120" s="141"/>
      <c r="T120" s="141"/>
      <c r="U120" s="141"/>
      <c r="V120" s="141"/>
    </row>
    <row r="121" spans="3:22">
      <c r="C121" s="3">
        <v>1984</v>
      </c>
      <c r="D121" s="139"/>
      <c r="E121" s="139"/>
      <c r="F121" s="139"/>
      <c r="G121" s="139"/>
      <c r="H121" s="139"/>
      <c r="I121" s="139"/>
      <c r="J121" s="139"/>
      <c r="K121" s="139"/>
      <c r="L121" s="139"/>
      <c r="M121" s="265"/>
      <c r="N121" s="141"/>
      <c r="O121" s="141"/>
      <c r="P121" s="141"/>
      <c r="Q121" s="142"/>
      <c r="R121" s="141"/>
      <c r="S121" s="141"/>
      <c r="T121" s="141"/>
      <c r="U121" s="141"/>
      <c r="V121" s="141"/>
    </row>
    <row r="122" spans="3:22">
      <c r="C122" s="3">
        <v>1983</v>
      </c>
      <c r="D122" s="139"/>
      <c r="E122" s="139"/>
      <c r="F122" s="139"/>
      <c r="G122" s="139"/>
      <c r="H122" s="139"/>
      <c r="I122" s="139"/>
      <c r="J122" s="139"/>
      <c r="K122" s="139"/>
      <c r="L122" s="139"/>
      <c r="M122" s="265"/>
      <c r="N122" s="141"/>
      <c r="O122" s="141"/>
      <c r="P122" s="141"/>
      <c r="Q122" s="142"/>
      <c r="R122" s="141"/>
      <c r="S122" s="141"/>
      <c r="T122" s="141"/>
      <c r="U122" s="141"/>
      <c r="V122" s="141"/>
    </row>
    <row r="123" spans="3:22">
      <c r="C123" s="3">
        <v>1982</v>
      </c>
      <c r="D123" s="139"/>
      <c r="E123" s="139"/>
      <c r="F123" s="139"/>
      <c r="G123" s="139"/>
      <c r="H123" s="139"/>
      <c r="I123" s="139"/>
      <c r="J123" s="139"/>
      <c r="K123" s="139"/>
      <c r="L123" s="139"/>
      <c r="M123" s="265"/>
      <c r="N123" s="141"/>
      <c r="O123" s="141"/>
      <c r="P123" s="141"/>
      <c r="Q123" s="142"/>
      <c r="R123" s="141"/>
      <c r="S123" s="141"/>
      <c r="T123" s="141"/>
      <c r="U123" s="141"/>
      <c r="V123" s="141"/>
    </row>
    <row r="124" spans="3:22">
      <c r="C124" s="3">
        <v>1981</v>
      </c>
      <c r="D124" s="139"/>
      <c r="E124" s="139"/>
      <c r="F124" s="139"/>
      <c r="G124" s="139"/>
      <c r="H124" s="139"/>
      <c r="I124" s="139"/>
      <c r="J124" s="139"/>
      <c r="K124" s="139"/>
      <c r="L124" s="139"/>
      <c r="M124" s="265"/>
      <c r="N124" s="141"/>
      <c r="O124" s="141"/>
      <c r="P124" s="141"/>
      <c r="Q124" s="142"/>
      <c r="R124" s="141"/>
      <c r="S124" s="141"/>
      <c r="T124" s="141"/>
      <c r="U124" s="141"/>
      <c r="V124" s="141"/>
    </row>
    <row r="125" spans="3:22">
      <c r="C125" s="3">
        <v>1980</v>
      </c>
      <c r="D125" s="139"/>
      <c r="E125" s="139"/>
      <c r="F125" s="139"/>
      <c r="G125" s="139"/>
      <c r="H125" s="139"/>
      <c r="I125" s="139"/>
      <c r="J125" s="139"/>
      <c r="K125" s="139"/>
      <c r="L125" s="139"/>
      <c r="M125" s="265"/>
      <c r="N125" s="141"/>
      <c r="O125" s="141"/>
      <c r="P125" s="141"/>
      <c r="Q125" s="142"/>
      <c r="R125" s="141"/>
      <c r="S125" s="141"/>
      <c r="T125" s="141"/>
      <c r="U125" s="141"/>
      <c r="V125" s="141"/>
    </row>
    <row r="126" spans="3:22">
      <c r="C126" s="3">
        <v>1979</v>
      </c>
      <c r="D126" s="139"/>
      <c r="E126" s="139"/>
      <c r="F126" s="139"/>
      <c r="G126" s="139"/>
      <c r="H126" s="139"/>
      <c r="I126" s="139"/>
      <c r="J126" s="139"/>
      <c r="K126" s="139"/>
      <c r="L126" s="139"/>
      <c r="M126" s="265"/>
      <c r="N126" s="141"/>
      <c r="O126" s="141"/>
      <c r="P126" s="141"/>
      <c r="Q126" s="142"/>
      <c r="R126" s="141"/>
      <c r="S126" s="141"/>
      <c r="T126" s="141"/>
      <c r="U126" s="141"/>
      <c r="V126" s="141"/>
    </row>
    <row r="127" spans="3:22">
      <c r="C127" s="3">
        <v>1978</v>
      </c>
      <c r="D127" s="139"/>
      <c r="E127" s="139"/>
      <c r="F127" s="139"/>
      <c r="G127" s="139"/>
      <c r="H127" s="139"/>
      <c r="I127" s="139"/>
      <c r="J127" s="139"/>
      <c r="K127" s="139"/>
      <c r="L127" s="139"/>
      <c r="M127" s="265"/>
      <c r="N127" s="141"/>
      <c r="O127" s="141"/>
      <c r="P127" s="141"/>
      <c r="Q127" s="142"/>
      <c r="R127" s="141"/>
      <c r="S127" s="141"/>
      <c r="T127" s="141"/>
      <c r="U127" s="141"/>
      <c r="V127" s="141"/>
    </row>
    <row r="128" spans="3:22">
      <c r="C128" s="3">
        <v>1977</v>
      </c>
      <c r="D128" s="139"/>
      <c r="E128" s="139"/>
      <c r="F128" s="139"/>
      <c r="G128" s="139"/>
      <c r="H128" s="139"/>
      <c r="I128" s="139"/>
      <c r="J128" s="139"/>
      <c r="K128" s="139"/>
      <c r="L128" s="139"/>
      <c r="M128" s="265"/>
      <c r="N128" s="141"/>
      <c r="O128" s="141"/>
      <c r="P128" s="141"/>
      <c r="Q128" s="142"/>
      <c r="R128" s="141"/>
      <c r="S128" s="141"/>
      <c r="T128" s="141"/>
      <c r="U128" s="141"/>
      <c r="V128" s="141"/>
    </row>
    <row r="129" spans="3:22">
      <c r="C129" s="3">
        <v>1976</v>
      </c>
      <c r="D129" s="139"/>
      <c r="E129" s="139"/>
      <c r="F129" s="139"/>
      <c r="G129" s="139"/>
      <c r="H129" s="139"/>
      <c r="I129" s="139"/>
      <c r="J129" s="139"/>
      <c r="K129" s="139"/>
      <c r="L129" s="139"/>
      <c r="M129" s="265"/>
      <c r="N129" s="141"/>
      <c r="O129" s="141"/>
      <c r="P129" s="141"/>
      <c r="Q129" s="142"/>
      <c r="R129" s="141"/>
      <c r="S129" s="141"/>
      <c r="T129" s="141"/>
      <c r="U129" s="141"/>
      <c r="V129" s="141"/>
    </row>
    <row r="130" spans="3:22">
      <c r="C130" s="3">
        <v>1975</v>
      </c>
      <c r="D130" s="139"/>
      <c r="E130" s="139"/>
      <c r="F130" s="139"/>
      <c r="G130" s="139"/>
      <c r="H130" s="139"/>
      <c r="I130" s="139"/>
      <c r="J130" s="139"/>
      <c r="K130" s="139"/>
      <c r="L130" s="139"/>
      <c r="M130" s="265"/>
      <c r="N130" s="141"/>
      <c r="O130" s="141"/>
      <c r="P130" s="141"/>
      <c r="Q130" s="142"/>
      <c r="R130" s="141"/>
      <c r="S130" s="141"/>
      <c r="T130" s="141"/>
      <c r="U130" s="141"/>
      <c r="V130" s="141"/>
    </row>
    <row r="131" spans="3:22">
      <c r="C131" s="3">
        <v>1974</v>
      </c>
      <c r="D131" s="139"/>
      <c r="E131" s="139"/>
      <c r="F131" s="139"/>
      <c r="G131" s="139"/>
      <c r="H131" s="139"/>
      <c r="I131" s="139"/>
      <c r="J131" s="139"/>
      <c r="K131" s="139"/>
      <c r="L131" s="139"/>
      <c r="M131" s="265"/>
      <c r="N131" s="141"/>
      <c r="O131" s="141"/>
      <c r="P131" s="141"/>
      <c r="Q131" s="142"/>
      <c r="R131" s="141"/>
      <c r="S131" s="141"/>
      <c r="T131" s="141"/>
      <c r="U131" s="141"/>
      <c r="V131" s="141"/>
    </row>
    <row r="132" spans="3:22">
      <c r="C132" s="3">
        <v>1973</v>
      </c>
      <c r="D132" s="139"/>
      <c r="E132" s="139"/>
      <c r="F132" s="139"/>
      <c r="G132" s="139"/>
      <c r="H132" s="139"/>
      <c r="I132" s="139"/>
      <c r="J132" s="139"/>
      <c r="K132" s="139"/>
      <c r="L132" s="139"/>
      <c r="M132" s="265"/>
      <c r="N132" s="141"/>
      <c r="O132" s="141"/>
      <c r="P132" s="141"/>
      <c r="Q132" s="142"/>
      <c r="R132" s="141"/>
      <c r="S132" s="141"/>
      <c r="T132" s="141"/>
      <c r="U132" s="141"/>
      <c r="V132" s="141"/>
    </row>
    <row r="133" spans="3:22">
      <c r="C133" s="3">
        <v>1972</v>
      </c>
      <c r="D133" s="139"/>
      <c r="E133" s="139"/>
      <c r="F133" s="139"/>
      <c r="G133" s="139"/>
      <c r="H133" s="139"/>
      <c r="I133" s="139"/>
      <c r="J133" s="139"/>
      <c r="K133" s="139"/>
      <c r="L133" s="139"/>
      <c r="M133" s="265"/>
      <c r="N133" s="141"/>
      <c r="O133" s="141"/>
      <c r="P133" s="141"/>
      <c r="Q133" s="142"/>
      <c r="R133" s="141"/>
      <c r="S133" s="141"/>
      <c r="T133" s="141"/>
      <c r="U133" s="141"/>
      <c r="V133" s="141"/>
    </row>
    <row r="134" spans="3:22">
      <c r="C134" s="3">
        <v>1971</v>
      </c>
      <c r="D134" s="139"/>
      <c r="E134" s="139"/>
      <c r="F134" s="139"/>
      <c r="G134" s="139"/>
      <c r="H134" s="139"/>
      <c r="I134" s="139"/>
      <c r="J134" s="139"/>
      <c r="K134" s="139"/>
      <c r="L134" s="139"/>
      <c r="M134" s="265"/>
      <c r="N134" s="141"/>
      <c r="O134" s="141"/>
      <c r="P134" s="141"/>
      <c r="Q134" s="142"/>
      <c r="R134" s="141"/>
      <c r="S134" s="141"/>
      <c r="T134" s="141"/>
      <c r="U134" s="141"/>
      <c r="V134" s="141"/>
    </row>
    <row r="135" spans="3:22">
      <c r="C135" s="3">
        <v>1970</v>
      </c>
      <c r="D135" s="139"/>
      <c r="E135" s="139"/>
      <c r="F135" s="139"/>
      <c r="G135" s="139"/>
      <c r="H135" s="139"/>
      <c r="I135" s="139"/>
      <c r="J135" s="139"/>
      <c r="K135" s="139"/>
      <c r="L135" s="139"/>
      <c r="M135" s="265"/>
      <c r="N135" s="141"/>
      <c r="O135" s="141"/>
      <c r="P135" s="141"/>
      <c r="Q135" s="142"/>
      <c r="R135" s="141"/>
      <c r="S135" s="141"/>
      <c r="T135" s="141"/>
      <c r="U135" s="141"/>
      <c r="V135" s="141"/>
    </row>
    <row r="136" spans="3:22">
      <c r="C136" s="3">
        <v>1969</v>
      </c>
      <c r="D136" s="139"/>
      <c r="E136" s="139"/>
      <c r="F136" s="139"/>
      <c r="G136" s="139"/>
      <c r="H136" s="139"/>
      <c r="I136" s="139"/>
      <c r="J136" s="139"/>
      <c r="K136" s="139"/>
      <c r="L136" s="139"/>
      <c r="M136" s="265"/>
      <c r="N136" s="141"/>
      <c r="O136" s="141"/>
      <c r="P136" s="141"/>
      <c r="Q136" s="142"/>
      <c r="R136" s="141"/>
      <c r="S136" s="141"/>
      <c r="T136" s="141"/>
      <c r="U136" s="141"/>
      <c r="V136" s="141"/>
    </row>
    <row r="137" spans="3:22">
      <c r="C137" s="3">
        <v>1968</v>
      </c>
      <c r="D137" s="139"/>
      <c r="E137" s="139"/>
      <c r="F137" s="139"/>
      <c r="G137" s="139"/>
      <c r="H137" s="139"/>
      <c r="I137" s="139"/>
      <c r="J137" s="139"/>
      <c r="K137" s="139"/>
      <c r="L137" s="139"/>
      <c r="M137" s="265"/>
      <c r="N137" s="141"/>
      <c r="O137" s="141"/>
      <c r="P137" s="141"/>
      <c r="Q137" s="142"/>
      <c r="R137" s="141"/>
      <c r="S137" s="141"/>
      <c r="T137" s="141"/>
      <c r="U137" s="141"/>
      <c r="V137" s="141"/>
    </row>
    <row r="138" spans="3:22">
      <c r="C138" s="3">
        <v>1967</v>
      </c>
      <c r="D138" s="139"/>
      <c r="E138" s="139"/>
      <c r="F138" s="139"/>
      <c r="G138" s="139"/>
      <c r="H138" s="139"/>
      <c r="I138" s="139"/>
      <c r="J138" s="139"/>
      <c r="K138" s="139"/>
      <c r="L138" s="139"/>
      <c r="M138" s="265"/>
      <c r="N138" s="141"/>
      <c r="O138" s="141"/>
      <c r="P138" s="141"/>
      <c r="Q138" s="142"/>
      <c r="R138" s="141"/>
      <c r="S138" s="141"/>
      <c r="T138" s="141"/>
      <c r="U138" s="141"/>
      <c r="V138" s="141"/>
    </row>
    <row r="139" spans="3:22">
      <c r="C139" s="3">
        <v>1966</v>
      </c>
      <c r="D139" s="139"/>
      <c r="E139" s="139"/>
      <c r="F139" s="139"/>
      <c r="G139" s="139"/>
      <c r="H139" s="139"/>
      <c r="I139" s="139"/>
      <c r="J139" s="139"/>
      <c r="K139" s="139"/>
      <c r="L139" s="139"/>
      <c r="M139" s="265"/>
      <c r="N139" s="141"/>
      <c r="O139" s="141"/>
      <c r="P139" s="141"/>
      <c r="Q139" s="142"/>
      <c r="R139" s="141"/>
      <c r="S139" s="141"/>
      <c r="T139" s="141"/>
      <c r="U139" s="141"/>
      <c r="V139" s="141"/>
    </row>
    <row r="140" spans="3:22">
      <c r="C140" s="3">
        <v>1965</v>
      </c>
      <c r="D140" s="139"/>
      <c r="E140" s="139"/>
      <c r="F140" s="139"/>
      <c r="G140" s="139"/>
      <c r="H140" s="139"/>
      <c r="I140" s="139"/>
      <c r="J140" s="139"/>
      <c r="K140" s="139"/>
      <c r="L140" s="139"/>
      <c r="M140" s="265"/>
      <c r="N140" s="141"/>
      <c r="O140" s="141"/>
      <c r="P140" s="141"/>
      <c r="Q140" s="142"/>
      <c r="R140" s="141"/>
      <c r="S140" s="141"/>
      <c r="T140" s="141"/>
      <c r="U140" s="141"/>
      <c r="V140" s="141"/>
    </row>
    <row r="141" spans="3:22">
      <c r="C141" s="3">
        <v>1964</v>
      </c>
      <c r="D141" s="139"/>
      <c r="E141" s="139"/>
      <c r="F141" s="139"/>
      <c r="G141" s="139"/>
      <c r="H141" s="139"/>
      <c r="I141" s="139"/>
      <c r="J141" s="139"/>
      <c r="K141" s="139"/>
      <c r="L141" s="139"/>
      <c r="M141" s="265"/>
      <c r="N141" s="141"/>
      <c r="O141" s="141"/>
      <c r="P141" s="141"/>
      <c r="Q141" s="142"/>
      <c r="R141" s="141"/>
      <c r="S141" s="141"/>
      <c r="T141" s="141"/>
      <c r="U141" s="141"/>
      <c r="V141" s="141"/>
    </row>
    <row r="142" spans="3:22">
      <c r="C142" s="3">
        <v>1963</v>
      </c>
      <c r="D142" s="139"/>
      <c r="E142" s="139"/>
      <c r="F142" s="139"/>
      <c r="G142" s="139"/>
      <c r="H142" s="139"/>
      <c r="I142" s="139"/>
      <c r="J142" s="139"/>
      <c r="K142" s="139"/>
      <c r="L142" s="139"/>
      <c r="M142" s="265"/>
      <c r="N142" s="141"/>
      <c r="O142" s="141"/>
      <c r="P142" s="141"/>
      <c r="Q142" s="142"/>
      <c r="R142" s="141"/>
      <c r="S142" s="141"/>
      <c r="T142" s="141"/>
      <c r="U142" s="141"/>
      <c r="V142" s="141"/>
    </row>
    <row r="143" spans="3:22">
      <c r="C143" s="3">
        <v>1962</v>
      </c>
      <c r="D143" s="139"/>
      <c r="E143" s="139"/>
      <c r="F143" s="139"/>
      <c r="G143" s="139"/>
      <c r="H143" s="139"/>
      <c r="I143" s="139"/>
      <c r="J143" s="139"/>
      <c r="K143" s="139"/>
      <c r="L143" s="139"/>
      <c r="M143" s="265"/>
      <c r="N143" s="141"/>
      <c r="O143" s="141"/>
      <c r="P143" s="141"/>
      <c r="Q143" s="142"/>
      <c r="R143" s="141"/>
      <c r="S143" s="141"/>
      <c r="T143" s="141"/>
      <c r="U143" s="141"/>
      <c r="V143" s="141"/>
    </row>
    <row r="144" spans="3:22">
      <c r="C144" s="3">
        <v>1961</v>
      </c>
      <c r="D144" s="139"/>
      <c r="E144" s="139"/>
      <c r="F144" s="139"/>
      <c r="G144" s="139"/>
      <c r="H144" s="139"/>
      <c r="I144" s="139"/>
      <c r="J144" s="139"/>
      <c r="K144" s="139"/>
      <c r="L144" s="139"/>
      <c r="M144" s="265"/>
      <c r="N144" s="141"/>
      <c r="O144" s="141"/>
      <c r="P144" s="141"/>
      <c r="Q144" s="142"/>
      <c r="R144" s="141"/>
      <c r="S144" s="141"/>
      <c r="T144" s="141"/>
      <c r="U144" s="141"/>
      <c r="V144" s="141"/>
    </row>
    <row r="145" spans="3:22">
      <c r="C145" s="3">
        <v>1960</v>
      </c>
      <c r="D145" s="139"/>
      <c r="E145" s="139"/>
      <c r="F145" s="139"/>
      <c r="G145" s="139"/>
      <c r="H145" s="139"/>
      <c r="I145" s="139"/>
      <c r="J145" s="139"/>
      <c r="K145" s="139"/>
      <c r="L145" s="139"/>
      <c r="M145" s="265"/>
      <c r="N145" s="141"/>
      <c r="O145" s="141"/>
      <c r="P145" s="141"/>
      <c r="Q145" s="142"/>
      <c r="R145" s="141"/>
      <c r="S145" s="141"/>
      <c r="T145" s="141"/>
      <c r="U145" s="141"/>
      <c r="V145" s="141"/>
    </row>
    <row r="146" spans="3:22">
      <c r="C146" s="3">
        <v>1959</v>
      </c>
      <c r="D146" s="139"/>
      <c r="E146" s="139"/>
      <c r="F146" s="139"/>
      <c r="G146" s="139"/>
      <c r="H146" s="139"/>
      <c r="I146" s="139"/>
      <c r="J146" s="139"/>
      <c r="K146" s="139"/>
      <c r="L146" s="139"/>
      <c r="M146" s="265"/>
      <c r="N146" s="141"/>
      <c r="O146" s="141"/>
      <c r="P146" s="141"/>
      <c r="Q146" s="142"/>
      <c r="R146" s="141"/>
      <c r="S146" s="141"/>
      <c r="T146" s="141"/>
      <c r="U146" s="141"/>
      <c r="V146" s="141"/>
    </row>
    <row r="147" spans="3:22">
      <c r="C147" s="3">
        <v>1958</v>
      </c>
      <c r="D147" s="139"/>
      <c r="E147" s="139"/>
      <c r="F147" s="139"/>
      <c r="G147" s="139"/>
      <c r="H147" s="139"/>
      <c r="I147" s="139"/>
      <c r="J147" s="139"/>
      <c r="K147" s="139"/>
      <c r="L147" s="139"/>
      <c r="M147" s="265"/>
      <c r="N147" s="141"/>
      <c r="O147" s="141"/>
      <c r="P147" s="141"/>
      <c r="Q147" s="142"/>
      <c r="R147" s="141"/>
      <c r="S147" s="141"/>
      <c r="T147" s="141"/>
      <c r="U147" s="141"/>
      <c r="V147" s="141"/>
    </row>
    <row r="148" spans="3:22">
      <c r="C148" s="3">
        <v>1957</v>
      </c>
      <c r="D148" s="139"/>
      <c r="E148" s="139"/>
      <c r="F148" s="139"/>
      <c r="G148" s="139"/>
      <c r="H148" s="139"/>
      <c r="I148" s="139"/>
      <c r="J148" s="139"/>
      <c r="K148" s="139"/>
      <c r="L148" s="139"/>
      <c r="M148" s="265"/>
      <c r="N148" s="141"/>
      <c r="O148" s="141"/>
      <c r="P148" s="141"/>
      <c r="Q148" s="142"/>
      <c r="R148" s="141"/>
      <c r="S148" s="141"/>
      <c r="T148" s="141"/>
      <c r="U148" s="141"/>
      <c r="V148" s="141"/>
    </row>
    <row r="149" spans="3:22">
      <c r="C149" s="3">
        <v>1956</v>
      </c>
      <c r="D149" s="139"/>
      <c r="E149" s="139"/>
      <c r="F149" s="139"/>
      <c r="G149" s="139"/>
      <c r="H149" s="139"/>
      <c r="I149" s="139"/>
      <c r="J149" s="139"/>
      <c r="K149" s="139"/>
      <c r="L149" s="139"/>
      <c r="M149" s="265"/>
      <c r="N149" s="141"/>
      <c r="O149" s="141"/>
      <c r="P149" s="141"/>
      <c r="Q149" s="142"/>
      <c r="R149" s="141"/>
      <c r="S149" s="141"/>
      <c r="T149" s="141"/>
      <c r="U149" s="141"/>
      <c r="V149" s="141"/>
    </row>
    <row r="150" spans="3:22">
      <c r="C150" s="3">
        <v>1955</v>
      </c>
      <c r="D150" s="139"/>
      <c r="E150" s="139"/>
      <c r="F150" s="139"/>
      <c r="G150" s="139"/>
      <c r="H150" s="139"/>
      <c r="I150" s="139"/>
      <c r="J150" s="139"/>
      <c r="K150" s="139"/>
      <c r="L150" s="139"/>
      <c r="M150" s="265"/>
      <c r="N150" s="141"/>
      <c r="O150" s="141"/>
      <c r="P150" s="141"/>
      <c r="Q150" s="142"/>
      <c r="R150" s="141"/>
      <c r="S150" s="141"/>
      <c r="T150" s="141"/>
      <c r="U150" s="141"/>
      <c r="V150" s="141"/>
    </row>
    <row r="151" spans="3:22">
      <c r="C151" s="3">
        <v>1954</v>
      </c>
      <c r="D151" s="139"/>
      <c r="E151" s="139"/>
      <c r="F151" s="139"/>
      <c r="G151" s="139"/>
      <c r="H151" s="139"/>
      <c r="I151" s="139"/>
      <c r="J151" s="139"/>
      <c r="K151" s="139"/>
      <c r="L151" s="139"/>
      <c r="M151" s="265"/>
      <c r="N151" s="141"/>
      <c r="O151" s="141"/>
      <c r="P151" s="141"/>
      <c r="Q151" s="142"/>
      <c r="R151" s="141"/>
      <c r="S151" s="141"/>
      <c r="T151" s="141"/>
      <c r="U151" s="141"/>
      <c r="V151" s="141"/>
    </row>
    <row r="152" spans="3:22">
      <c r="C152" s="3">
        <v>1953</v>
      </c>
      <c r="D152" s="139"/>
      <c r="E152" s="139"/>
      <c r="F152" s="139"/>
      <c r="G152" s="139"/>
      <c r="H152" s="139"/>
      <c r="I152" s="139"/>
      <c r="J152" s="139"/>
      <c r="K152" s="139"/>
      <c r="L152" s="139"/>
      <c r="M152" s="265"/>
      <c r="N152" s="141"/>
      <c r="O152" s="141"/>
      <c r="P152" s="141"/>
      <c r="Q152" s="142"/>
      <c r="R152" s="141"/>
      <c r="S152" s="141"/>
      <c r="T152" s="141"/>
      <c r="U152" s="141"/>
      <c r="V152" s="141"/>
    </row>
    <row r="153" spans="3:22">
      <c r="C153" s="3">
        <v>1952</v>
      </c>
      <c r="D153" s="139"/>
      <c r="E153" s="139"/>
      <c r="F153" s="139"/>
      <c r="G153" s="139"/>
      <c r="H153" s="139"/>
      <c r="I153" s="139"/>
      <c r="J153" s="139"/>
      <c r="K153" s="139"/>
      <c r="L153" s="139"/>
      <c r="M153" s="265"/>
      <c r="N153" s="141"/>
      <c r="O153" s="141"/>
      <c r="P153" s="141"/>
      <c r="Q153" s="142"/>
      <c r="R153" s="141"/>
      <c r="S153" s="141"/>
      <c r="T153" s="141"/>
      <c r="U153" s="141"/>
      <c r="V153" s="141"/>
    </row>
    <row r="154" spans="3:22">
      <c r="C154" s="3">
        <v>1951</v>
      </c>
      <c r="D154" s="139"/>
      <c r="E154" s="139"/>
      <c r="F154" s="139"/>
      <c r="G154" s="139"/>
      <c r="H154" s="139"/>
      <c r="I154" s="139"/>
      <c r="J154" s="139"/>
      <c r="K154" s="139"/>
      <c r="L154" s="139"/>
      <c r="M154" s="265"/>
      <c r="N154" s="141"/>
      <c r="O154" s="141"/>
      <c r="P154" s="141"/>
      <c r="Q154" s="142"/>
      <c r="R154" s="141"/>
      <c r="S154" s="141"/>
      <c r="T154" s="141"/>
      <c r="U154" s="141"/>
      <c r="V154" s="141"/>
    </row>
    <row r="155" spans="3:22">
      <c r="C155" s="3">
        <v>1950</v>
      </c>
      <c r="D155" s="139"/>
      <c r="E155" s="139"/>
      <c r="F155" s="139"/>
      <c r="G155" s="139"/>
      <c r="H155" s="139"/>
      <c r="I155" s="139"/>
      <c r="J155" s="139"/>
      <c r="K155" s="139"/>
      <c r="L155" s="139"/>
      <c r="M155" s="265"/>
      <c r="N155" s="141"/>
      <c r="O155" s="141"/>
      <c r="P155" s="141"/>
      <c r="Q155" s="142"/>
      <c r="R155" s="141"/>
      <c r="S155" s="141"/>
      <c r="T155" s="141"/>
      <c r="U155" s="141"/>
      <c r="V155" s="141"/>
    </row>
    <row r="156" spans="3:22">
      <c r="C156" s="3">
        <v>1949</v>
      </c>
      <c r="D156" s="139"/>
      <c r="E156" s="139"/>
      <c r="F156" s="139"/>
      <c r="G156" s="139"/>
      <c r="H156" s="139"/>
      <c r="I156" s="139"/>
      <c r="J156" s="139"/>
      <c r="K156" s="139"/>
      <c r="L156" s="139"/>
      <c r="M156" s="265"/>
      <c r="N156" s="141"/>
      <c r="O156" s="141"/>
      <c r="P156" s="141"/>
      <c r="Q156" s="142"/>
      <c r="R156" s="141"/>
      <c r="S156" s="141"/>
      <c r="T156" s="141"/>
      <c r="U156" s="141"/>
      <c r="V156" s="141"/>
    </row>
    <row r="157" spans="3:22">
      <c r="C157" s="3">
        <v>1948</v>
      </c>
      <c r="D157" s="139"/>
      <c r="E157" s="139"/>
      <c r="F157" s="139"/>
      <c r="G157" s="139"/>
      <c r="H157" s="139"/>
      <c r="I157" s="139"/>
      <c r="J157" s="139"/>
      <c r="K157" s="139"/>
      <c r="L157" s="139"/>
      <c r="M157" s="265"/>
      <c r="N157" s="141"/>
      <c r="O157" s="141"/>
      <c r="P157" s="141"/>
      <c r="Q157" s="142"/>
      <c r="R157" s="141"/>
      <c r="S157" s="141"/>
      <c r="T157" s="141"/>
      <c r="U157" s="141"/>
      <c r="V157" s="141"/>
    </row>
    <row r="158" spans="3:22">
      <c r="C158" s="3">
        <v>1947</v>
      </c>
      <c r="D158" s="139"/>
      <c r="E158" s="139"/>
      <c r="F158" s="139"/>
      <c r="G158" s="139"/>
      <c r="H158" s="139"/>
      <c r="I158" s="139"/>
      <c r="J158" s="139"/>
      <c r="K158" s="139"/>
      <c r="L158" s="139"/>
      <c r="M158" s="265"/>
      <c r="N158" s="141"/>
      <c r="O158" s="141"/>
      <c r="P158" s="141"/>
      <c r="Q158" s="142"/>
      <c r="R158" s="141"/>
      <c r="S158" s="141"/>
      <c r="T158" s="141"/>
      <c r="U158" s="141"/>
      <c r="V158" s="141"/>
    </row>
    <row r="159" spans="3:22">
      <c r="C159" s="3">
        <v>1946</v>
      </c>
      <c r="D159" s="139"/>
      <c r="E159" s="139"/>
      <c r="F159" s="139"/>
      <c r="G159" s="139"/>
      <c r="H159" s="139"/>
      <c r="I159" s="139"/>
      <c r="J159" s="139"/>
      <c r="K159" s="139"/>
      <c r="L159" s="139"/>
      <c r="M159" s="265"/>
      <c r="N159" s="141"/>
      <c r="O159" s="141"/>
      <c r="P159" s="141"/>
      <c r="Q159" s="142"/>
      <c r="R159" s="141"/>
      <c r="S159" s="141"/>
      <c r="T159" s="141"/>
      <c r="U159" s="141"/>
      <c r="V159" s="141"/>
    </row>
    <row r="160" spans="3:22">
      <c r="C160" s="3">
        <v>1945</v>
      </c>
      <c r="D160" s="139"/>
      <c r="E160" s="139"/>
      <c r="F160" s="139"/>
      <c r="G160" s="139"/>
      <c r="H160" s="139"/>
      <c r="I160" s="139"/>
      <c r="J160" s="139"/>
      <c r="K160" s="139"/>
      <c r="L160" s="139"/>
      <c r="M160" s="265"/>
      <c r="N160" s="141"/>
      <c r="O160" s="141"/>
      <c r="P160" s="141"/>
      <c r="Q160" s="142"/>
      <c r="R160" s="141"/>
      <c r="S160" s="141"/>
      <c r="T160" s="141"/>
      <c r="U160" s="141"/>
      <c r="V160" s="141"/>
    </row>
    <row r="161" spans="3:22">
      <c r="C161" s="3">
        <v>1944</v>
      </c>
      <c r="D161" s="139"/>
      <c r="E161" s="139"/>
      <c r="F161" s="139"/>
      <c r="G161" s="139"/>
      <c r="H161" s="139"/>
      <c r="I161" s="139"/>
      <c r="J161" s="139"/>
      <c r="K161" s="139"/>
      <c r="L161" s="139"/>
      <c r="M161" s="265"/>
      <c r="N161" s="141"/>
      <c r="O161" s="141"/>
      <c r="P161" s="141"/>
      <c r="Q161" s="142"/>
      <c r="R161" s="141"/>
      <c r="S161" s="141"/>
      <c r="T161" s="141"/>
      <c r="U161" s="141"/>
      <c r="V161" s="141"/>
    </row>
    <row r="162" spans="3:22">
      <c r="C162" s="3">
        <v>1943</v>
      </c>
      <c r="D162" s="139"/>
      <c r="E162" s="139"/>
      <c r="F162" s="139"/>
      <c r="G162" s="139"/>
      <c r="H162" s="139"/>
      <c r="I162" s="139"/>
      <c r="J162" s="139"/>
      <c r="K162" s="139"/>
      <c r="L162" s="139"/>
      <c r="M162" s="265"/>
      <c r="N162" s="141"/>
      <c r="O162" s="141"/>
      <c r="P162" s="141"/>
      <c r="Q162" s="142"/>
      <c r="R162" s="141"/>
      <c r="S162" s="141"/>
      <c r="T162" s="141"/>
      <c r="U162" s="141"/>
      <c r="V162" s="141"/>
    </row>
    <row r="163" spans="3:22">
      <c r="C163" s="3">
        <v>1942</v>
      </c>
      <c r="D163" s="139"/>
      <c r="E163" s="139"/>
      <c r="F163" s="139"/>
      <c r="G163" s="139"/>
      <c r="H163" s="139"/>
      <c r="I163" s="139"/>
      <c r="J163" s="139"/>
      <c r="K163" s="139"/>
      <c r="L163" s="139"/>
      <c r="M163" s="265"/>
      <c r="N163" s="141"/>
      <c r="O163" s="141"/>
      <c r="P163" s="141"/>
      <c r="Q163" s="142"/>
      <c r="R163" s="141"/>
      <c r="S163" s="141"/>
      <c r="T163" s="141"/>
      <c r="U163" s="141"/>
      <c r="V163" s="141"/>
    </row>
    <row r="164" spans="3:22">
      <c r="C164" s="3">
        <v>1941</v>
      </c>
      <c r="D164" s="139"/>
      <c r="E164" s="139"/>
      <c r="F164" s="139"/>
      <c r="G164" s="139"/>
      <c r="H164" s="139"/>
      <c r="I164" s="139"/>
      <c r="J164" s="139"/>
      <c r="K164" s="139"/>
      <c r="L164" s="139"/>
      <c r="M164" s="265"/>
      <c r="N164" s="141"/>
      <c r="O164" s="141"/>
      <c r="P164" s="141"/>
      <c r="Q164" s="142"/>
      <c r="R164" s="141"/>
      <c r="S164" s="141"/>
      <c r="T164" s="141"/>
      <c r="U164" s="141"/>
      <c r="V164" s="141"/>
    </row>
    <row r="165" spans="3:22">
      <c r="C165" s="3">
        <v>1940</v>
      </c>
      <c r="D165" s="139"/>
      <c r="E165" s="139"/>
      <c r="F165" s="139"/>
      <c r="G165" s="139"/>
      <c r="H165" s="139"/>
      <c r="I165" s="139"/>
      <c r="J165" s="139"/>
      <c r="K165" s="139"/>
      <c r="L165" s="139"/>
      <c r="M165" s="265"/>
      <c r="N165" s="141"/>
      <c r="O165" s="141"/>
      <c r="P165" s="141"/>
      <c r="Q165" s="142"/>
      <c r="R165" s="141"/>
      <c r="S165" s="141"/>
      <c r="T165" s="141"/>
      <c r="U165" s="141"/>
      <c r="V165" s="141"/>
    </row>
    <row r="166" spans="3:22">
      <c r="C166" s="3">
        <v>1939</v>
      </c>
      <c r="D166" s="139"/>
      <c r="E166" s="139"/>
      <c r="F166" s="139"/>
      <c r="G166" s="139"/>
      <c r="H166" s="139"/>
      <c r="I166" s="139"/>
      <c r="J166" s="139"/>
      <c r="K166" s="139"/>
      <c r="L166" s="139"/>
      <c r="M166" s="265"/>
      <c r="N166" s="141"/>
      <c r="O166" s="141"/>
      <c r="P166" s="141"/>
      <c r="Q166" s="142"/>
      <c r="R166" s="141"/>
      <c r="S166" s="141"/>
      <c r="T166" s="141"/>
      <c r="U166" s="141"/>
      <c r="V166" s="141"/>
    </row>
    <row r="167" spans="3:22">
      <c r="C167" s="3">
        <v>1938</v>
      </c>
      <c r="D167" s="139"/>
      <c r="E167" s="139"/>
      <c r="F167" s="139"/>
      <c r="G167" s="139"/>
      <c r="H167" s="139"/>
      <c r="I167" s="139"/>
      <c r="J167" s="139"/>
      <c r="K167" s="139"/>
      <c r="L167" s="139"/>
      <c r="M167" s="265"/>
      <c r="N167" s="141"/>
      <c r="O167" s="141"/>
      <c r="P167" s="141"/>
      <c r="Q167" s="142"/>
      <c r="R167" s="141"/>
      <c r="S167" s="141"/>
      <c r="T167" s="141"/>
      <c r="U167" s="141"/>
      <c r="V167" s="141"/>
    </row>
    <row r="168" spans="3:22">
      <c r="C168" s="3">
        <v>1937</v>
      </c>
      <c r="D168" s="139"/>
      <c r="E168" s="139"/>
      <c r="F168" s="139"/>
      <c r="G168" s="139"/>
      <c r="H168" s="139"/>
      <c r="I168" s="139"/>
      <c r="J168" s="139"/>
      <c r="K168" s="139"/>
      <c r="L168" s="139"/>
      <c r="M168" s="265"/>
      <c r="N168" s="141"/>
      <c r="O168" s="141"/>
      <c r="P168" s="141"/>
      <c r="Q168" s="142"/>
      <c r="R168" s="141"/>
      <c r="S168" s="141"/>
      <c r="T168" s="141"/>
      <c r="U168" s="141"/>
      <c r="V168" s="141"/>
    </row>
    <row r="169" spans="3:22">
      <c r="C169" s="3">
        <v>1936</v>
      </c>
      <c r="D169" s="139"/>
      <c r="E169" s="139"/>
      <c r="F169" s="139"/>
      <c r="G169" s="139"/>
      <c r="H169" s="139"/>
      <c r="I169" s="139"/>
      <c r="J169" s="139"/>
      <c r="K169" s="139"/>
      <c r="L169" s="139"/>
      <c r="M169" s="265"/>
      <c r="N169" s="141"/>
      <c r="O169" s="141"/>
      <c r="P169" s="141"/>
      <c r="Q169" s="142"/>
      <c r="R169" s="141"/>
      <c r="S169" s="141"/>
      <c r="T169" s="141"/>
      <c r="U169" s="141"/>
      <c r="V169" s="141"/>
    </row>
    <row r="170" spans="3:22">
      <c r="C170" s="3">
        <v>1935</v>
      </c>
      <c r="D170" s="139"/>
      <c r="E170" s="139"/>
      <c r="F170" s="139"/>
      <c r="G170" s="139"/>
      <c r="H170" s="139"/>
      <c r="I170" s="139"/>
      <c r="J170" s="139"/>
      <c r="K170" s="139"/>
      <c r="L170" s="139"/>
      <c r="M170" s="265"/>
      <c r="N170" s="141"/>
      <c r="O170" s="141"/>
      <c r="P170" s="141"/>
      <c r="Q170" s="142"/>
      <c r="R170" s="141"/>
      <c r="S170" s="141"/>
      <c r="T170" s="141"/>
      <c r="U170" s="141"/>
      <c r="V170" s="141"/>
    </row>
    <row r="171" spans="3:22">
      <c r="C171" s="3">
        <v>1934</v>
      </c>
      <c r="D171" s="139"/>
      <c r="E171" s="139"/>
      <c r="F171" s="139"/>
      <c r="G171" s="139"/>
      <c r="H171" s="139"/>
      <c r="I171" s="139"/>
      <c r="J171" s="139"/>
      <c r="K171" s="139"/>
      <c r="L171" s="139"/>
      <c r="M171" s="265"/>
      <c r="N171" s="141"/>
      <c r="O171" s="141"/>
      <c r="P171" s="141"/>
      <c r="Q171" s="142"/>
      <c r="R171" s="141"/>
      <c r="S171" s="141"/>
      <c r="T171" s="141"/>
      <c r="U171" s="141"/>
      <c r="V171" s="141"/>
    </row>
    <row r="172" spans="3:22">
      <c r="C172" s="3">
        <v>1933</v>
      </c>
      <c r="D172" s="139"/>
      <c r="E172" s="139"/>
      <c r="F172" s="139"/>
      <c r="G172" s="139"/>
      <c r="H172" s="139"/>
      <c r="I172" s="139"/>
      <c r="J172" s="139"/>
      <c r="K172" s="139"/>
      <c r="L172" s="139"/>
      <c r="M172" s="265"/>
      <c r="N172" s="141"/>
      <c r="O172" s="141"/>
      <c r="P172" s="141"/>
      <c r="Q172" s="142"/>
      <c r="R172" s="141"/>
      <c r="S172" s="141"/>
      <c r="T172" s="141"/>
      <c r="U172" s="141"/>
      <c r="V172" s="141"/>
    </row>
    <row r="173" spans="3:22">
      <c r="C173" s="3">
        <v>1932</v>
      </c>
      <c r="D173" s="139"/>
      <c r="E173" s="139"/>
      <c r="F173" s="139"/>
      <c r="G173" s="139"/>
      <c r="H173" s="139"/>
      <c r="I173" s="139"/>
      <c r="J173" s="139"/>
      <c r="K173" s="139"/>
      <c r="L173" s="139"/>
      <c r="M173" s="265"/>
      <c r="N173" s="141"/>
      <c r="O173" s="141"/>
      <c r="P173" s="141"/>
      <c r="Q173" s="142"/>
      <c r="R173" s="141"/>
      <c r="S173" s="141"/>
      <c r="T173" s="141"/>
      <c r="U173" s="141"/>
      <c r="V173" s="141"/>
    </row>
    <row r="174" spans="3:22">
      <c r="C174" s="3">
        <v>1931</v>
      </c>
      <c r="D174" s="139"/>
      <c r="E174" s="139"/>
      <c r="F174" s="139"/>
      <c r="G174" s="139"/>
      <c r="H174" s="139"/>
      <c r="I174" s="139"/>
      <c r="J174" s="139"/>
      <c r="K174" s="139"/>
      <c r="L174" s="139"/>
      <c r="M174" s="265"/>
      <c r="N174" s="141"/>
      <c r="O174" s="141"/>
      <c r="P174" s="141"/>
      <c r="Q174" s="142"/>
      <c r="R174" s="141"/>
      <c r="S174" s="141"/>
      <c r="T174" s="141"/>
      <c r="U174" s="141"/>
      <c r="V174" s="141"/>
    </row>
    <row r="175" spans="3:22">
      <c r="C175" s="3">
        <v>1930</v>
      </c>
      <c r="D175" s="139"/>
      <c r="E175" s="139"/>
      <c r="F175" s="139"/>
      <c r="G175" s="139"/>
      <c r="H175" s="139"/>
      <c r="I175" s="139"/>
      <c r="J175" s="139"/>
      <c r="K175" s="139"/>
      <c r="L175" s="139"/>
      <c r="M175" s="265"/>
      <c r="N175" s="141"/>
      <c r="O175" s="141"/>
      <c r="P175" s="141"/>
      <c r="Q175" s="142"/>
      <c r="R175" s="141"/>
      <c r="S175" s="141"/>
      <c r="T175" s="141"/>
      <c r="U175" s="141"/>
      <c r="V175" s="141"/>
    </row>
    <row r="176" spans="3:22">
      <c r="C176" s="3">
        <v>1929</v>
      </c>
      <c r="D176" s="139"/>
      <c r="E176" s="139"/>
      <c r="F176" s="139"/>
      <c r="G176" s="139"/>
      <c r="H176" s="139"/>
      <c r="I176" s="139"/>
      <c r="J176" s="139"/>
      <c r="K176" s="139"/>
      <c r="L176" s="139"/>
      <c r="M176" s="265"/>
      <c r="N176" s="141"/>
      <c r="O176" s="141"/>
      <c r="P176" s="141"/>
      <c r="Q176" s="142"/>
      <c r="R176" s="141"/>
      <c r="S176" s="141"/>
      <c r="T176" s="141"/>
      <c r="U176" s="141"/>
      <c r="V176" s="141"/>
    </row>
    <row r="177" spans="3:22">
      <c r="C177" s="3">
        <v>1928</v>
      </c>
      <c r="D177" s="139"/>
      <c r="E177" s="139"/>
      <c r="F177" s="139"/>
      <c r="G177" s="139"/>
      <c r="H177" s="139"/>
      <c r="I177" s="139"/>
      <c r="J177" s="139"/>
      <c r="K177" s="139"/>
      <c r="L177" s="139"/>
      <c r="M177" s="265"/>
      <c r="N177" s="141"/>
      <c r="O177" s="141"/>
      <c r="P177" s="141"/>
      <c r="Q177" s="142"/>
      <c r="R177" s="141"/>
      <c r="S177" s="141"/>
      <c r="T177" s="141"/>
      <c r="U177" s="141"/>
      <c r="V177" s="141"/>
    </row>
    <row r="178" spans="3:22">
      <c r="C178" s="3">
        <v>1927</v>
      </c>
      <c r="D178" s="139"/>
      <c r="E178" s="139"/>
      <c r="F178" s="139"/>
      <c r="G178" s="139"/>
      <c r="H178" s="139"/>
      <c r="I178" s="139"/>
      <c r="J178" s="139"/>
      <c r="K178" s="139"/>
      <c r="L178" s="139"/>
      <c r="M178" s="265"/>
      <c r="N178" s="141"/>
      <c r="O178" s="141"/>
      <c r="P178" s="141"/>
      <c r="Q178" s="142"/>
      <c r="R178" s="141"/>
      <c r="S178" s="141"/>
      <c r="T178" s="141"/>
      <c r="U178" s="141"/>
      <c r="V178" s="141"/>
    </row>
    <row r="179" spans="3:22">
      <c r="C179" s="3">
        <v>1926</v>
      </c>
      <c r="D179" s="139"/>
      <c r="E179" s="139"/>
      <c r="F179" s="139"/>
      <c r="G179" s="139"/>
      <c r="H179" s="139"/>
      <c r="I179" s="139"/>
      <c r="J179" s="139"/>
      <c r="K179" s="139"/>
      <c r="L179" s="139"/>
      <c r="M179" s="265"/>
      <c r="N179" s="141"/>
      <c r="O179" s="141"/>
      <c r="P179" s="141"/>
      <c r="Q179" s="142"/>
      <c r="R179" s="141"/>
      <c r="S179" s="141"/>
      <c r="T179" s="141"/>
      <c r="U179" s="141"/>
      <c r="V179" s="141"/>
    </row>
    <row r="180" spans="3:22">
      <c r="C180" s="3">
        <v>1925</v>
      </c>
      <c r="D180" s="139"/>
      <c r="E180" s="139"/>
      <c r="F180" s="139"/>
      <c r="G180" s="139"/>
      <c r="H180" s="139"/>
      <c r="I180" s="139"/>
      <c r="J180" s="139"/>
      <c r="K180" s="139"/>
      <c r="L180" s="139"/>
      <c r="M180" s="265"/>
      <c r="N180" s="141"/>
      <c r="O180" s="141"/>
      <c r="P180" s="141"/>
      <c r="Q180" s="142"/>
      <c r="R180" s="141"/>
      <c r="S180" s="141"/>
      <c r="T180" s="141"/>
      <c r="U180" s="141"/>
      <c r="V180" s="141"/>
    </row>
    <row r="181" spans="3:22">
      <c r="C181" s="3">
        <v>1924</v>
      </c>
      <c r="D181" s="139"/>
      <c r="E181" s="139"/>
      <c r="F181" s="139"/>
      <c r="G181" s="139"/>
      <c r="H181" s="139"/>
      <c r="I181" s="139"/>
      <c r="J181" s="139"/>
      <c r="K181" s="139"/>
      <c r="L181" s="139"/>
      <c r="M181" s="265"/>
      <c r="N181" s="141"/>
      <c r="O181" s="141"/>
      <c r="P181" s="141"/>
      <c r="Q181" s="142"/>
      <c r="R181" s="141"/>
      <c r="S181" s="141"/>
      <c r="T181" s="141"/>
      <c r="U181" s="141"/>
      <c r="V181" s="141"/>
    </row>
    <row r="182" spans="3:22">
      <c r="C182" s="22" t="s">
        <v>324</v>
      </c>
      <c r="D182" s="139"/>
      <c r="E182" s="139"/>
      <c r="F182" s="139"/>
      <c r="G182" s="139"/>
      <c r="H182" s="139"/>
      <c r="I182" s="139"/>
      <c r="J182" s="139"/>
      <c r="K182" s="139"/>
      <c r="L182" s="139"/>
      <c r="M182" s="265"/>
      <c r="N182" s="141"/>
      <c r="O182" s="141"/>
      <c r="P182" s="141"/>
      <c r="Q182" s="142"/>
      <c r="R182" s="141"/>
      <c r="S182" s="141"/>
      <c r="T182" s="141"/>
      <c r="U182" s="141"/>
      <c r="V182" s="141"/>
    </row>
  </sheetData>
  <sheetProtection algorithmName="SHA-512" hashValue="9rtwU7zUDu5kI2MwwOAi08ogxeU+U62M945qy9EcIH98YPKJyD/+xpLXv59/PiciG4ZE3PGA50Frhl5M/5/l1g==" saltValue="v+qaL4B2FEb+lc9fixp6Zg==" spinCount="100000" sheet="1" objects="1" scenarios="1"/>
  <mergeCells count="32">
    <mergeCell ref="P8:R8"/>
    <mergeCell ref="AC8:AE8"/>
    <mergeCell ref="AC9:AE9"/>
    <mergeCell ref="P9:R9"/>
    <mergeCell ref="S8:U8"/>
    <mergeCell ref="S9:U9"/>
    <mergeCell ref="W9:Y9"/>
    <mergeCell ref="W8:Y8"/>
    <mergeCell ref="Z8:AB8"/>
    <mergeCell ref="Z9:AB9"/>
    <mergeCell ref="G8:I8"/>
    <mergeCell ref="G9:I9"/>
    <mergeCell ref="J8:L8"/>
    <mergeCell ref="J9:L9"/>
    <mergeCell ref="M8:O8"/>
    <mergeCell ref="M9:O9"/>
    <mergeCell ref="B3:H3"/>
    <mergeCell ref="B4:H4"/>
    <mergeCell ref="T97:V97"/>
    <mergeCell ref="D98:F98"/>
    <mergeCell ref="G98:I98"/>
    <mergeCell ref="J98:L98"/>
    <mergeCell ref="N98:P98"/>
    <mergeCell ref="Q98:S98"/>
    <mergeCell ref="T98:V98"/>
    <mergeCell ref="J97:L97"/>
    <mergeCell ref="N97:P97"/>
    <mergeCell ref="Q97:S97"/>
    <mergeCell ref="D97:F97"/>
    <mergeCell ref="G97:I97"/>
    <mergeCell ref="D8:F8"/>
    <mergeCell ref="D9:F9"/>
  </mergeCells>
  <conditionalFormatting sqref="B95">
    <cfRule type="containsText" dxfId="10" priority="1" operator="containsText" text="niet in te vullen">
      <formula>NOT(ISERROR(SEARCH("niet in te vullen",B95)))</formula>
    </cfRule>
    <cfRule type="containsText" dxfId="9" priority="2" operator="containsText" text="niet in te vullen">
      <formula>NOT(ISERROR(SEARCH("niet in te vullen",B95)))</formula>
    </cfRule>
  </conditionalFormatting>
  <conditionalFormatting sqref="D8:R8 G11:I93 M11:O93 S11:V93 Z11:AB93 D97:M97 Q100:S182">
    <cfRule type="expression" dxfId="8" priority="9">
      <formula>$C$24="Standaard methode"</formula>
    </cfRule>
  </conditionalFormatting>
  <conditionalFormatting sqref="G9:I9">
    <cfRule type="expression" dxfId="7" priority="20">
      <formula>$C$24="Standaard methode"</formula>
    </cfRule>
  </conditionalFormatting>
  <conditionalFormatting sqref="M9:O9">
    <cfRule type="expression" dxfId="6" priority="17">
      <formula>$C$24="Standaard methode"</formula>
    </cfRule>
  </conditionalFormatting>
  <conditionalFormatting sqref="Q98:S98">
    <cfRule type="expression" dxfId="5" priority="5">
      <formula>$C$24="Standaard methode"</formula>
    </cfRule>
  </conditionalFormatting>
  <conditionalFormatting sqref="S8:V9">
    <cfRule type="expression" dxfId="4" priority="8">
      <formula>$C$24="Standaard methode"</formula>
    </cfRule>
  </conditionalFormatting>
  <conditionalFormatting sqref="Z9:AB9">
    <cfRule type="expression" dxfId="3" priority="10">
      <formula>$C$24="Standaard methode"</formula>
    </cfRule>
  </conditionalFormatting>
  <pageMargins left="0.25" right="0.25"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TemplafyFormConfiguration><![CDATA[{"formFields":[],"formDataEntries":[]}]]></TemplafyFormConfiguration>
</file>

<file path=customXml/item2.xml><?xml version="1.0" encoding="utf-8"?>
<TemplafyTemplateConfiguration><![CDATA[{"transformationConfigurations":[],"templateName":"blankspreadsheet","templateDescription":"","enableDocumentContentUpdater":false,"version":"2.0"}]]></TemplafyTemplateConfiguration>
</file>

<file path=customXml/item3.xml><?xml version="1.0" encoding="utf-8"?>
<p:properties xmlns:p="http://schemas.microsoft.com/office/2006/metadata/properties" xmlns:xsi="http://www.w3.org/2001/XMLSchema-instance" xmlns:pc="http://schemas.microsoft.com/office/infopath/2007/PartnerControls">
  <documentManagement>
    <DNB_EmDate xmlns="fb51a7fe-95f9-4eb1-b1c2-92d633bae1a3" xsi:nil="true"/>
    <DNB_CCOntvanger xmlns="fb51a7fe-95f9-4eb1-b1c2-92d633bae1a3">
      <UserInfo>
        <DisplayName/>
        <AccountId xsi:nil="true"/>
        <AccountType/>
      </UserInfo>
    </DNB_CCOntvanger>
    <DNB_Opmerkingen xmlns="fb51a7fe-95f9-4eb1-b1c2-92d633bae1a3" xsi:nil="true"/>
    <DNB_Projectnaam xmlns="fb51a7fe-95f9-4eb1-b1c2-92d633bae1a3">Transitietoezicht</DNB_Projectnaam>
    <DNB_Show xmlns="fb51a7fe-95f9-4eb1-b1c2-92d633bae1a3">false</DNB_Show>
    <DNB_ProjectId xmlns="fb51a7fe-95f9-4eb1-b1c2-92d633bae1a3" xsi:nil="true"/>
    <DNB_Sjabloon xmlns="fb51a7fe-95f9-4eb1-b1c2-92d633bae1a3" xsi:nil="true"/>
    <DNB_EmFromName xmlns="fb51a7fe-95f9-4eb1-b1c2-92d633bae1a3" xsi:nil="true"/>
    <DNB_AuteurFix xmlns="fb51a7fe-95f9-4eb1-b1c2-92d633bae1a3">
      <UserInfo>
        <DisplayName/>
        <AccountId xsi:nil="true"/>
        <AccountType/>
      </UserInfo>
    </DNB_AuteurFix>
    <DNB_Distributie xmlns="fb51a7fe-95f9-4eb1-b1c2-92d633bae1a3">false</DNB_Distributie>
    <DNB_EmAttachmentNames xmlns="fb51a7fe-95f9-4eb1-b1c2-92d633bae1a3" xsi:nil="true"/>
    <DNB_Publiceren xmlns="fb51a7fe-95f9-4eb1-b1c2-92d633bae1a3">false</DNB_Publiceren>
    <DNB_EmCC xmlns="fb51a7fe-95f9-4eb1-b1c2-92d633bae1a3" xsi:nil="true"/>
    <f416c62b8084a6924c1caabc0cb60db6 xmlns="fb51a7fe-95f9-4eb1-b1c2-92d633bae1a3">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f416c62b8084a6924c1caabc0cb60db6>
    <DNB_EmTo xmlns="fb51a7fe-95f9-4eb1-b1c2-92d633bae1a3" xsi:nil="true"/>
    <DNB_EmAttachCount xmlns="fb51a7fe-95f9-4eb1-b1c2-92d633bae1a3" xsi:nil="true"/>
    <TaxCatchAll xmlns="fb51a7fe-95f9-4eb1-b1c2-92d633bae1a3">
      <Value>5</Value>
      <Value>37</Value>
      <Value>1</Value>
    </TaxCatchAll>
    <m2811a07b6c6fd47188d63596ada41d4 xmlns="fb51a7fe-95f9-4eb1-b1c2-92d633bae1a3">
      <Terms xmlns="http://schemas.microsoft.com/office/infopath/2007/PartnerControls">
        <TermInfo xmlns="http://schemas.microsoft.com/office/infopath/2007/PartnerControls">
          <TermName xmlns="http://schemas.microsoft.com/office/infopath/2007/PartnerControls">Toezicht Invaarbesluiten</TermName>
          <TermId xmlns="http://schemas.microsoft.com/office/infopath/2007/PartnerControls">1af55032-5b0c-4b43-aed0-6d47574564e4</TermId>
        </TermInfo>
      </Terms>
    </m2811a07b6c6fd47188d63596ada41d4>
    <k87fa04bff4d9972ce4710608e39267c xmlns="fb51a7fe-95f9-4eb1-b1c2-92d633bae1a3">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Ontvanger xmlns="fb51a7fe-95f9-4eb1-b1c2-92d633bae1a3">
      <UserInfo>
        <DisplayName/>
        <AccountId xsi:nil="true"/>
        <AccountType/>
      </UserInfo>
    </DNB_Ontvanger>
    <_dlc_DocId xmlns="http://schemas.dnb.nl/sharepoint">P746-1428115848-1896</_dlc_DocId>
    <_dlc_DocIdUrl xmlns="http://schemas.dnb.nl/sharepoint">
      <Url>https://dnbnl.sharepoint.com/sites/PJ-TransitieToezicht1/_layouts/15/DocIdRedir.aspx?ID=P746-1428115848-1896</Url>
      <Description>P746-1428115848-1896</Description>
    </_dlc_DocIdUrl>
    <SharedWithUsers xmlns="fb51a7fe-95f9-4eb1-b1c2-92d633bae1a3">
      <UserInfo>
        <DisplayName>Boswinkel, M.H. (Michiel) (COM_COM)</DisplayName>
        <AccountId>327</AccountId>
        <AccountType/>
      </UserInfo>
    </SharedWithUsers>
    <lf407febbd33431194d81c62cb1ef365 xmlns="fb51a7fe-95f9-4eb1-b1c2-92d633bae1a3">
      <Terms xmlns="http://schemas.microsoft.com/office/infopath/2007/PartnerControls"/>
    </lf407febbd33431194d81c62cb1ef365>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A29D0EB6935031429EA912CC67A5A76B" ma:contentTypeVersion="19" ma:contentTypeDescription="Het Content Type â€œDNB Project Documentâ€ is afgeleid van het Content Type â€œDNB Documentâ€. Het is het standaard document op projectensites. Door de naam van het project, het project ID en een label als metagegeven toe te voegen, kunnen projectdocumenten beter gezocht en gefilterd worden." ma:contentTypeScope="" ma:versionID="0d514776635b96d01a19058c2f78afd2">
  <xsd:schema xmlns:xsd="http://www.w3.org/2001/XMLSchema" xmlns:xs="http://www.w3.org/2001/XMLSchema" xmlns:p="http://schemas.microsoft.com/office/2006/metadata/properties" xmlns:ns2="http://schemas.dnb.nl/sharepoint" xmlns:ns3="fb51a7fe-95f9-4eb1-b1c2-92d633bae1a3" xmlns:ns4="e579f09a-7d66-460e-892c-7808be5ca145" targetNamespace="http://schemas.microsoft.com/office/2006/metadata/properties" ma:root="true" ma:fieldsID="41ce1b5cf292a6c0c3ad12a9b7c03fd5" ns2:_="" ns3:_="" ns4:_="">
    <xsd:import namespace="http://schemas.dnb.nl/sharepoint"/>
    <xsd:import namespace="fb51a7fe-95f9-4eb1-b1c2-92d633bae1a3"/>
    <xsd:import namespace="e579f09a-7d66-460e-892c-7808be5ca145"/>
    <xsd:element name="properties">
      <xsd:complexType>
        <xsd:sequence>
          <xsd:element name="documentManagement">
            <xsd:complexType>
              <xsd:all>
                <xsd:element ref="ns2:_dlc_DocId" minOccurs="0"/>
                <xsd:element ref="ns2:_dlc_DocIdUrl" minOccurs="0"/>
                <xsd:element ref="ns3:_dlc_DocIdPersistId" minOccurs="0"/>
                <xsd:element ref="ns3:DNB_AuteurFix" minOccurs="0"/>
                <xsd:element ref="ns3:DNB_Ontvanger" minOccurs="0"/>
                <xsd:element ref="ns3:DNB_CCOntvanger" minOccurs="0"/>
                <xsd:element ref="ns3:DNB_Opmerkingen" minOccurs="0"/>
                <xsd:element ref="ns3:DNB_Sjabloon" minOccurs="0"/>
                <xsd:element ref="ns3:DNB_EmTo" minOccurs="0"/>
                <xsd:element ref="ns3:DNB_EmFromName" minOccurs="0"/>
                <xsd:element ref="ns3:DNB_EmCC" minOccurs="0"/>
                <xsd:element ref="ns3:DNB_EmDate" minOccurs="0"/>
                <xsd:element ref="ns3:DNB_EmAttachCount" minOccurs="0"/>
                <xsd:element ref="ns3:DNB_EmAttachmentNames" minOccurs="0"/>
                <xsd:element ref="ns3:DNB_Distributie" minOccurs="0"/>
                <xsd:element ref="ns3:DNB_Projectnaam"/>
                <xsd:element ref="ns3:DNB_ProjectId" minOccurs="0"/>
                <xsd:element ref="ns3:DNB_Publiceren" minOccurs="0"/>
                <xsd:element ref="ns3:DNB_Show"/>
                <xsd:element ref="ns3:TaxCatchAll" minOccurs="0"/>
                <xsd:element ref="ns3:TaxCatchAllLabel" minOccurs="0"/>
                <xsd:element ref="ns3:f416c62b8084a6924c1caabc0cb60db6" minOccurs="0"/>
                <xsd:element ref="ns3:m2811a07b6c6fd47188d63596ada41d4" minOccurs="0"/>
                <xsd:element ref="ns3:k87fa04bff4d9972ce4710608e39267c" minOccurs="0"/>
                <xsd:element ref="ns3:lf407febbd33431194d81c62cb1ef365" minOccurs="0"/>
                <xsd:element ref="ns4:MediaServiceMetadata" minOccurs="0"/>
                <xsd:element ref="ns4:MediaServiceFastMetadata" minOccurs="0"/>
                <xsd:element ref="ns4:MediaServiceSearchProperties" minOccurs="0"/>
                <xsd:element ref="ns4: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1a7fe-95f9-4eb1-b1c2-92d633bae1a3"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DNB_AuteurFix" ma:index="1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7" nillable="true" ma:displayName="Remarks" ma:hidden="true" ma:internalName="DNB_Opmerkingen">
      <xsd:simpleType>
        <xsd:restriction base="dms:Note"/>
      </xsd:simpleType>
    </xsd:element>
    <xsd:element name="DNB_Sjabloon" ma:index="18" nillable="true" ma:displayName="Sjabloon" ma:hidden="true" ma:internalName="DNB_Sjabloon">
      <xsd:simpleType>
        <xsd:restriction base="dms:Text"/>
      </xsd:simpleType>
    </xsd:element>
    <xsd:element name="DNB_EmTo" ma:index="19" nillable="true" ma:displayName="E-mail To" ma:hidden="true" ma:internalName="DNB_EmTo">
      <xsd:simpleType>
        <xsd:restriction base="dms:Note">
          <xsd:maxLength value="255"/>
        </xsd:restriction>
      </xsd:simpleType>
    </xsd:element>
    <xsd:element name="DNB_EmFromName" ma:index="20" nillable="true" ma:displayName="E-mail From Name" ma:hidden="true" ma:internalName="DNB_EmFromName">
      <xsd:simpleType>
        <xsd:restriction base="dms:Text"/>
      </xsd:simpleType>
    </xsd:element>
    <xsd:element name="DNB_EmCC" ma:index="21" nillable="true" ma:displayName="E-mail CC" ma:hidden="true" ma:internalName="DNB_EmCC">
      <xsd:simpleType>
        <xsd:restriction base="dms:Note">
          <xsd:maxLength value="255"/>
        </xsd:restriction>
      </xsd:simpleType>
    </xsd:element>
    <xsd:element name="DNB_EmDate" ma:index="22" nillable="true" ma:displayName="E-mail Date" ma:hidden="true" ma:internalName="DNB_EmDate">
      <xsd:simpleType>
        <xsd:restriction base="dms:DateTime"/>
      </xsd:simpleType>
    </xsd:element>
    <xsd:element name="DNB_EmAttachCount" ma:index="23" nillable="true" ma:displayName="E-mail Attachment Count" ma:hidden="true" ma:internalName="DNB_EmAttachCount">
      <xsd:simpleType>
        <xsd:restriction base="dms:Text"/>
      </xsd:simpleType>
    </xsd:element>
    <xsd:element name="DNB_EmAttachmentNames" ma:index="24" nillable="true" ma:displayName="E-mail Attachment Names" ma:hidden="true" ma:internalName="DNB_EmAttachmentNames">
      <xsd:simpleType>
        <xsd:restriction base="dms:Note">
          <xsd:maxLength value="255"/>
        </xsd:restriction>
      </xsd:simpleType>
    </xsd:element>
    <xsd:element name="DNB_Distributie" ma:index="25" nillable="true" ma:displayName="Distributie" ma:default="False" ma:internalName="DNB_Distributie">
      <xsd:simpleType>
        <xsd:restriction base="dms:Boolean"/>
      </xsd:simpleType>
    </xsd:element>
    <xsd:element name="DNB_Projectnaam" ma:index="26" ma:displayName="Project Name" ma:default="Transitietoezicht" ma:internalName="DNB_Projectnaam" ma:readOnly="false">
      <xsd:simpleType>
        <xsd:restriction base="dms:Text"/>
      </xsd:simpleType>
    </xsd:element>
    <xsd:element name="DNB_ProjectId" ma:index="27" nillable="true" ma:displayName="Project ID" ma:default="" ma:internalName="DNB_ProjectId">
      <xsd:simpleType>
        <xsd:restriction base="dms:Text"/>
      </xsd:simpleType>
    </xsd:element>
    <xsd:element name="DNB_Publiceren" ma:index="28" nillable="true" ma:displayName="Publish" ma:default="False" ma:internalName="DNB_Publiceren">
      <xsd:simpleType>
        <xsd:restriction base="dms:Boolean"/>
      </xsd:simpleType>
    </xsd:element>
    <xsd:element name="DNB_Show" ma:index="29" ma:displayName="Show" ma:default="True" ma:description="A boolean value that indicates if a listitem is showed in the default view" ma:internalName="DNB_Show">
      <xsd:simpleType>
        <xsd:restriction base="dms:Boolean"/>
      </xsd:simpleType>
    </xsd:element>
    <xsd:element name="TaxCatchAll" ma:index="30" nillable="true" ma:displayName="Taxonomy Catch All Column" ma:hidden="true" ma:list="{d8d70970-b862-431b-aad3-b07e3ad47d6e}" ma:internalName="TaxCatchAll" ma:showField="CatchAllData"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d8d70970-b862-431b-aad3-b07e3ad47d6e}" ma:internalName="TaxCatchAllLabel" ma:readOnly="true" ma:showField="CatchAllDataLabel"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2" nillable="true" ma:taxonomy="true" ma:internalName="f416c62b8084a6924c1caabc0cb60db6" ma:taxonomyFieldName="DNB_Divisie" ma:displayName="Division" ma:default="1;#Toezicht Pensioenfondsen|05fe169f-9af6-4139-8249-771375f7b69c" ma:fieldId="{f416c62b-8084-a692-4c1c-aabc0cb60db6}"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m2811a07b6c6fd47188d63596ada41d4" ma:index="33" nillable="true" ma:taxonomy="true" ma:internalName="m2811a07b6c6fd47188d63596ada41d4" ma:taxonomyFieldName="DNB_Afdeling" ma:displayName="Department" ma:default="1;#Toezicht Pensioenfondsen|05fe169f-9af6-4139-8249-771375f7b69c" ma:fieldId="{62811a07-b6c6-fd47-188d-63596ada41d4}"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k87fa04bff4d9972ce4710608e39267c" ma:index="34"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lf407febbd33431194d81c62cb1ef365" ma:index="36" nillable="true" ma:taxonomy="true" ma:internalName="lf407febbd33431194d81c62cb1ef365" ma:taxonomyFieldName="LabelTransitietoezicht" ma:displayName="Label Transitietoezicht" ma:default="" ma:fieldId="{5f407feb-bd33-4311-94d8-1c62cb1ef365}" ma:taxonomyMulti="true" ma:sspId="b8135cd8-dd77-44d6-bdcc-adbf336672a2" ma:termSetId="922a10dd-57b2-4e37-a465-a679e7c587c0" ma:anchorId="00000000-0000-0000-0000-000000000000" ma:open="tru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79f09a-7d66-460e-892c-7808be5ca145" elementFormDefault="qualified">
    <xsd:import namespace="http://schemas.microsoft.com/office/2006/documentManagement/types"/>
    <xsd:import namespace="http://schemas.microsoft.com/office/infopath/2007/PartnerControls"/>
    <xsd:element name="MediaServiceMetadata" ma:index="37" nillable="true" ma:displayName="MediaServiceMetadata" ma:hidden="true" ma:internalName="MediaServiceMetadata" ma:readOnly="true">
      <xsd:simpleType>
        <xsd:restriction base="dms:Note"/>
      </xsd:simpleType>
    </xsd:element>
    <xsd:element name="MediaServiceFastMetadata" ma:index="38" nillable="true" ma:displayName="MediaServiceFastMetadata" ma:hidden="true" ma:internalName="MediaServiceFastMetadata" ma:readOnly="true">
      <xsd:simpleType>
        <xsd:restriction base="dms:Note"/>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7A9CA4-92CB-4B9D-A8FA-BFD3E07AE5B3}">
  <ds:schemaRefs/>
</ds:datastoreItem>
</file>

<file path=customXml/itemProps2.xml><?xml version="1.0" encoding="utf-8"?>
<ds:datastoreItem xmlns:ds="http://schemas.openxmlformats.org/officeDocument/2006/customXml" ds:itemID="{011B3710-C2B4-4619-BC8C-5FE7E5DD1386}">
  <ds:schemaRefs/>
</ds:datastoreItem>
</file>

<file path=customXml/itemProps3.xml><?xml version="1.0" encoding="utf-8"?>
<ds:datastoreItem xmlns:ds="http://schemas.openxmlformats.org/officeDocument/2006/customXml" ds:itemID="{2FC3DDB3-3C3B-4ED6-B2FC-4332AA593476}">
  <ds:schemaRefs>
    <ds:schemaRef ds:uri="http://schemas.microsoft.com/office/2006/metadata/properties"/>
    <ds:schemaRef ds:uri="http://schemas.microsoft.com/office/infopath/2007/PartnerControls"/>
    <ds:schemaRef ds:uri="fb51a7fe-95f9-4eb1-b1c2-92d633bae1a3"/>
    <ds:schemaRef ds:uri="http://schemas.dnb.nl/sharepoint"/>
  </ds:schemaRefs>
</ds:datastoreItem>
</file>

<file path=customXml/itemProps4.xml><?xml version="1.0" encoding="utf-8"?>
<ds:datastoreItem xmlns:ds="http://schemas.openxmlformats.org/officeDocument/2006/customXml" ds:itemID="{50A7D379-43E1-4F3B-B295-1DCC5C9DAFD0}">
  <ds:schemaRefs>
    <ds:schemaRef ds:uri="http://schemas.microsoft.com/sharepoint/v3/contenttype/forms"/>
  </ds:schemaRefs>
</ds:datastoreItem>
</file>

<file path=customXml/itemProps5.xml><?xml version="1.0" encoding="utf-8"?>
<ds:datastoreItem xmlns:ds="http://schemas.openxmlformats.org/officeDocument/2006/customXml" ds:itemID="{83D4A8BD-5294-4F32-9FE4-0255C53A8FF3}">
  <ds:schemaRefs>
    <ds:schemaRef ds:uri="http://schemas.microsoft.com/sharepoint/events"/>
  </ds:schemaRefs>
</ds:datastoreItem>
</file>

<file path=customXml/itemProps6.xml><?xml version="1.0" encoding="utf-8"?>
<ds:datastoreItem xmlns:ds="http://schemas.openxmlformats.org/officeDocument/2006/customXml" ds:itemID="{447ACDC3-77E1-4F1B-A8DA-FE6A833F0D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dnb.nl/sharepoint"/>
    <ds:schemaRef ds:uri="fb51a7fe-95f9-4eb1-b1c2-92d633bae1a3"/>
    <ds:schemaRef ds:uri="e579f09a-7d66-460e-892c-7808be5ca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9ed6b73-a13f-4cca-b0d1-f1f31638eb40}" enabled="1" method="Standar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6</vt:i4>
      </vt:variant>
    </vt:vector>
  </HeadingPairs>
  <TitlesOfParts>
    <vt:vector size="17" baseType="lpstr">
      <vt:lpstr>0. Inhoudsopgave</vt:lpstr>
      <vt:lpstr>1. Besluitvorming</vt:lpstr>
      <vt:lpstr>2. Financiële Opzet</vt:lpstr>
      <vt:lpstr>3. Toedeelregels SPR</vt:lpstr>
      <vt:lpstr>4. SAA FPR</vt:lpstr>
      <vt:lpstr>5. Transitie-effecten</vt:lpstr>
      <vt:lpstr>6. Basisscenario netto profijt</vt:lpstr>
      <vt:lpstr>7. Basisscenario bruto profijt</vt:lpstr>
      <vt:lpstr>8. Basissc. pens.verwachting</vt:lpstr>
      <vt:lpstr>9. Complete besluitvorming</vt:lpstr>
      <vt:lpstr>10. Evenwichtigheidsweging</vt:lpstr>
      <vt:lpstr>'0. Inhoudsopgave'!Afdrukbereik</vt:lpstr>
      <vt:lpstr>'5. Transitie-effecten'!Afdrukbereik</vt:lpstr>
      <vt:lpstr>'9. Complete besluitvorming'!Afdrukbereik</vt:lpstr>
      <vt:lpstr>'10. Evenwichtigheidsweging'!Afdruktitels</vt:lpstr>
      <vt:lpstr>'0. Inhoudsopgave'!x</vt:lpstr>
      <vt:lpstr>'10. Evenwichtigheidsweging'!x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Invaarsjabloon (concept - versie 2.1)</dc:title>
  <dc:subject/>
  <dc:creator/>
  <cp:keywords/>
  <dc:description/>
  <cp:lastModifiedBy/>
  <cp:revision>1</cp:revision>
  <dcterms:created xsi:type="dcterms:W3CDTF">2023-07-03T08:45:55Z</dcterms:created>
  <dcterms:modified xsi:type="dcterms:W3CDTF">2025-03-14T08:52:16Z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0x0101001A9AF98CE4D646E7BAD5E0A615FBC4570033574BA5F6F8485F80DD011BE7D1CFF900A29D0EB6935031429EA912CC67A5A76B</vt:lpwstr>
  </property>
  <property fmtid="{D5CDD505-2E9C-101B-9397-08002B2CF9AE}" pid="3" name="DNB_Afdeling">
    <vt:lpwstr>37;#Toezicht Invaarbesluiten|1af55032-5b0c-4b43-aed0-6d47574564e4</vt:lpwstr>
  </property>
  <property fmtid="{D5CDD505-2E9C-101B-9397-08002B2CF9AE}" pid="4" name="DNB_Status">
    <vt:lpwstr>3;#Lopend|9178452f-7c5d-4617-8a9d-cb6cbffbcbfc</vt:lpwstr>
  </property>
  <property fmtid="{D5CDD505-2E9C-101B-9397-08002B2CF9AE}" pid="5" name="lda0e043566dcacd3d66b94d90c3f946">
    <vt:lpwstr>Lopend|9178452f-7c5d-4617-8a9d-cb6cbffbcbfc</vt:lpwstr>
  </property>
  <property fmtid="{D5CDD505-2E9C-101B-9397-08002B2CF9AE}" pid="6" name="DNB_ProjectLabel">
    <vt:lpwstr>5;#Projecten|6b72ff99-9c37-4a58-86d6-c50d28db3af0</vt:lpwstr>
  </property>
  <property fmtid="{D5CDD505-2E9C-101B-9397-08002B2CF9AE}" pid="7" name="DNB_Divisie">
    <vt:lpwstr>1;#Toezicht Pensioenfondsen|05fe169f-9af6-4139-8249-771375f7b69c</vt:lpwstr>
  </property>
  <property fmtid="{D5CDD505-2E9C-101B-9397-08002B2CF9AE}" pid="8" name="_dlc_DocIdItemGuid">
    <vt:lpwstr>ff6129ef-af0b-4c18-8ee3-9675c6164528</vt:lpwstr>
  </property>
  <property fmtid="{D5CDD505-2E9C-101B-9397-08002B2CF9AE}" pid="9" name="LabelTransitietoezicht">
    <vt:lpwstr/>
  </property>
</Properties>
</file>