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nbnl.sharepoint.com/sites/TK-tu-Crypto/AnalysesRapportages/"/>
    </mc:Choice>
  </mc:AlternateContent>
  <xr:revisionPtr revIDLastSave="622" documentId="8_{C87F0A45-2912-4AC1-B6A2-986AAD022F51}" xr6:coauthVersionLast="47" xr6:coauthVersionMax="47" xr10:uidLastSave="{FDB186EC-13E8-4AE1-8519-D893E0027AB2}"/>
  <bookViews>
    <workbookView xWindow="-90" yWindow="0" windowWidth="9780" windowHeight="11370" tabRatio="784" firstSheet="7" activeTab="10" xr2:uid="{00000000-000D-0000-FFFF-FFFF00000000}"/>
  </bookViews>
  <sheets>
    <sheet name="TOC" sheetId="1" r:id="rId1"/>
    <sheet name="T00.01" sheetId="3" r:id="rId2"/>
    <sheet name="T01.01" sheetId="4" r:id="rId3"/>
    <sheet name="T01.02" sheetId="5" r:id="rId4"/>
    <sheet name="T01.03" sheetId="6" r:id="rId5"/>
    <sheet name="T02.00" sheetId="7" r:id="rId6"/>
    <sheet name="T70.01" sheetId="8" r:id="rId7"/>
    <sheet name="T71.01" sheetId="9" r:id="rId8"/>
    <sheet name="T80.01" sheetId="12" r:id="rId9"/>
    <sheet name="T83.00" sheetId="13" r:id="rId10"/>
    <sheet name="T90.00" sheetId="10" r:id="rId11"/>
    <sheet name="_dropDownSheet" sheetId="2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F20" i="4"/>
  <c r="D9" i="8"/>
  <c r="D22" i="7" l="1"/>
  <c r="E6" i="12"/>
  <c r="D6" i="9" s="1"/>
  <c r="F32" i="5"/>
  <c r="H23" i="10" l="1"/>
  <c r="H19" i="10"/>
  <c r="H12" i="10"/>
  <c r="H11" i="10"/>
  <c r="H9" i="10"/>
  <c r="H8" i="10"/>
  <c r="D17" i="7"/>
  <c r="F20" i="5"/>
  <c r="F5" i="4"/>
  <c r="D18" i="7"/>
  <c r="D31" i="7"/>
  <c r="D43" i="7"/>
  <c r="D46" i="7"/>
  <c r="D40" i="7" l="1"/>
  <c r="D42" i="7" s="1"/>
  <c r="D49" i="7" s="1"/>
  <c r="D51" i="7" s="1"/>
  <c r="H10" i="10"/>
  <c r="H18" i="10"/>
  <c r="H7" i="10" s="1"/>
  <c r="H6" i="10" s="1"/>
  <c r="H5" i="10" s="1"/>
  <c r="D8" i="9" s="1"/>
  <c r="D6" i="8"/>
  <c r="F55" i="6"/>
  <c r="F51" i="6"/>
  <c r="F44" i="6"/>
  <c r="F39" i="6"/>
  <c r="F30" i="6"/>
  <c r="F18" i="6" s="1"/>
  <c r="F19" i="6"/>
  <c r="F14" i="6"/>
  <c r="F11" i="6"/>
  <c r="F6" i="6"/>
  <c r="F5" i="6" s="1"/>
  <c r="F29" i="5"/>
  <c r="F17" i="5"/>
  <c r="F13" i="5" s="1"/>
  <c r="F10" i="5"/>
  <c r="F5" i="5" s="1"/>
  <c r="F26" i="4"/>
  <c r="F23" i="4"/>
  <c r="F17" i="4"/>
  <c r="F14" i="4"/>
  <c r="F10" i="4" s="1"/>
  <c r="F34" i="4" l="1"/>
  <c r="F58" i="6"/>
  <c r="D15" i="8"/>
  <c r="D5" i="8"/>
  <c r="D7" i="9" s="1"/>
  <c r="D5" i="9" s="1"/>
  <c r="F35" i="5"/>
  <c r="F5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8"/>
            <rFont val="Serif"/>
          </rPr>
          <t>The category of the default aspect information.</t>
        </r>
      </text>
    </comment>
    <comment ref="B4" authorId="0" shapeId="0" xr:uid="{00000000-0006-0000-0000-000002000000}">
      <text>
        <r>
          <rPr>
            <sz val="8"/>
            <rFont val="Serif"/>
          </rPr>
          <t>The value of the aspect.</t>
        </r>
      </text>
    </comment>
    <comment ref="A13" authorId="0" shapeId="0" xr:uid="{00000000-0006-0000-0000-000003000000}">
      <text>
        <r>
          <rPr>
            <sz val="8"/>
            <rFont val="Serif"/>
          </rPr>
          <t>The serial number.</t>
        </r>
      </text>
    </comment>
    <comment ref="B13" authorId="0" shapeId="0" xr:uid="{00000000-0006-0000-0000-000004000000}">
      <text>
        <r>
          <rPr>
            <sz val="8"/>
            <rFont val="Serif"/>
          </rPr>
          <t>The name of the table. Clink on the link to go to that related sheet.</t>
        </r>
      </text>
    </comment>
    <comment ref="C13" authorId="0" shapeId="0" xr:uid="{00000000-0006-0000-0000-000005000000}">
      <text>
        <r>
          <rPr>
            <sz val="8"/>
            <rFont val="Serif"/>
          </rPr>
          <t>The description of the table.</t>
        </r>
      </text>
    </comment>
    <comment ref="D13" authorId="0" shapeId="0" xr:uid="{00000000-0006-0000-0000-000006000000}">
      <text>
        <r>
          <rPr>
            <sz val="8"/>
            <rFont val="Serif"/>
          </rPr>
          <t>The filing indicator of the table.</t>
        </r>
      </text>
    </comment>
  </commentList>
</comments>
</file>

<file path=xl/sharedStrings.xml><?xml version="1.0" encoding="utf-8"?>
<sst xmlns="http://schemas.openxmlformats.org/spreadsheetml/2006/main" count="631" uniqueCount="425">
  <si>
    <t>Default Aspect</t>
  </si>
  <si>
    <t>category</t>
  </si>
  <si>
    <t>value</t>
  </si>
  <si>
    <t>Period Start</t>
  </si>
  <si>
    <t>Period End</t>
  </si>
  <si>
    <t>Identifier</t>
  </si>
  <si>
    <t>LegalIdentifier20Pos</t>
  </si>
  <si>
    <t>Scheme</t>
  </si>
  <si>
    <t>http://standards.iso.org/iso/17442</t>
  </si>
  <si>
    <t>Currency</t>
  </si>
  <si>
    <t>EUR</t>
  </si>
  <si>
    <t>Language</t>
  </si>
  <si>
    <t>en</t>
  </si>
  <si>
    <t>Table of Contents</t>
  </si>
  <si>
    <t>No.</t>
  </si>
  <si>
    <t>table</t>
  </si>
  <si>
    <t>description</t>
  </si>
  <si>
    <t>required</t>
  </si>
  <si>
    <t>1</t>
  </si>
  <si>
    <t>T00.01</t>
  </si>
  <si>
    <t>T00.01 - Nature of Report (FINREP)</t>
  </si>
  <si>
    <t>2</t>
  </si>
  <si>
    <t>T01.01</t>
  </si>
  <si>
    <t>T01.01 - Balance Sheet Statement [Statement of Financial Position]: Assets</t>
  </si>
  <si>
    <t>3</t>
  </si>
  <si>
    <t>T01.02</t>
  </si>
  <si>
    <t>T01.02 - Balance Sheet Statement [Statement of Financial Position]: Liabilities</t>
  </si>
  <si>
    <t>4</t>
  </si>
  <si>
    <t>T01.03</t>
  </si>
  <si>
    <t>T01.03 - Balance Sheet Statement [Statement of Financial Position]: Equity</t>
  </si>
  <si>
    <t>5</t>
  </si>
  <si>
    <t>T02.00</t>
  </si>
  <si>
    <t>T02.00 - Statement of profit or loss</t>
  </si>
  <si>
    <t>6</t>
  </si>
  <si>
    <t>T70.01</t>
  </si>
  <si>
    <t>T70.01 - Fixed overheads requirement calculation casps</t>
  </si>
  <si>
    <t>7</t>
  </si>
  <si>
    <t>T71.01</t>
  </si>
  <si>
    <t>T71.01 - Capital requirements: Casps</t>
  </si>
  <si>
    <t>positive</t>
  </si>
  <si>
    <t>T80.01</t>
  </si>
  <si>
    <t>T80.02 - General information for Casps</t>
  </si>
  <si>
    <t>T83.00</t>
  </si>
  <si>
    <t>T90.00</t>
  </si>
  <si>
    <t>T90.00 - Own funds composition</t>
  </si>
  <si>
    <t>TOC</t>
  </si>
  <si>
    <t>Nature of report</t>
  </si>
  <si>
    <t>0010</t>
  </si>
  <si>
    <t>Accounting framework</t>
  </si>
  <si>
    <t>Reporting Level</t>
  </si>
  <si>
    <t>0020</t>
  </si>
  <si>
    <t>Carrying amount</t>
  </si>
  <si>
    <t>Cash on hand</t>
  </si>
  <si>
    <t>Unsecured third-party funds</t>
  </si>
  <si>
    <t>0031</t>
  </si>
  <si>
    <t>Other demand deposits</t>
  </si>
  <si>
    <t>0040</t>
  </si>
  <si>
    <t>Of which: Cash balances at banks</t>
  </si>
  <si>
    <t>0050</t>
  </si>
  <si>
    <t>Financial assets</t>
  </si>
  <si>
    <t>0110</t>
  </si>
  <si>
    <t>Derivatives</t>
  </si>
  <si>
    <t>0120</t>
  </si>
  <si>
    <t>Equity instruments</t>
  </si>
  <si>
    <t>0130</t>
  </si>
  <si>
    <t>Debt securities</t>
  </si>
  <si>
    <t>0140</t>
  </si>
  <si>
    <t>Loans and advances</t>
  </si>
  <si>
    <t>0150</t>
  </si>
  <si>
    <t>Non-related parties</t>
  </si>
  <si>
    <t>0160</t>
  </si>
  <si>
    <t>Related parties</t>
  </si>
  <si>
    <t>0170</t>
  </si>
  <si>
    <t>Investments in subsidiaries, joint ventures and associates</t>
  </si>
  <si>
    <t>0610</t>
  </si>
  <si>
    <t>Financial</t>
  </si>
  <si>
    <t>0620</t>
  </si>
  <si>
    <t>Non-financial</t>
  </si>
  <si>
    <t>0630</t>
  </si>
  <si>
    <t>Tangible assets</t>
  </si>
  <si>
    <t>0640</t>
  </si>
  <si>
    <t>Property, Plant and Equipment</t>
  </si>
  <si>
    <t>0650</t>
  </si>
  <si>
    <t>Investment property</t>
  </si>
  <si>
    <t>0660</t>
  </si>
  <si>
    <t>Intangible assets</t>
  </si>
  <si>
    <t>0670</t>
  </si>
  <si>
    <t>Goodwill</t>
  </si>
  <si>
    <t>0680</t>
  </si>
  <si>
    <t>Other intangible assets</t>
  </si>
  <si>
    <t>0690</t>
  </si>
  <si>
    <t>Tax assets</t>
  </si>
  <si>
    <t>0700</t>
  </si>
  <si>
    <t>Current tax assets</t>
  </si>
  <si>
    <t>0710</t>
  </si>
  <si>
    <t>Deferred tax assets</t>
  </si>
  <si>
    <t>0720</t>
  </si>
  <si>
    <t>0730</t>
  </si>
  <si>
    <t>Accounts receiveable</t>
  </si>
  <si>
    <t>0740</t>
  </si>
  <si>
    <t>Capital calls from shareholders</t>
  </si>
  <si>
    <t>0750</t>
  </si>
  <si>
    <t>0760</t>
  </si>
  <si>
    <t>TOTAL ASSETS</t>
  </si>
  <si>
    <t>0770</t>
  </si>
  <si>
    <t>Financial liabilities</t>
  </si>
  <si>
    <t>Short positions</t>
  </si>
  <si>
    <t>0030</t>
  </si>
  <si>
    <t>Deposits</t>
  </si>
  <si>
    <t>Debt securities issued</t>
  </si>
  <si>
    <t>Other financial liabilities</t>
  </si>
  <si>
    <t>0060</t>
  </si>
  <si>
    <t>0070</t>
  </si>
  <si>
    <t>0080</t>
  </si>
  <si>
    <t>Non-trading non-derivative financial liabilities measured at a cost-based method</t>
  </si>
  <si>
    <t>0230</t>
  </si>
  <si>
    <t>0240</t>
  </si>
  <si>
    <t>0250</t>
  </si>
  <si>
    <t>Of which: Subordinated financial liabilities</t>
  </si>
  <si>
    <t>0260</t>
  </si>
  <si>
    <t>0300</t>
  </si>
  <si>
    <t>0310</t>
  </si>
  <si>
    <t>0320</t>
  </si>
  <si>
    <t>Provisions</t>
  </si>
  <si>
    <t>0350</t>
  </si>
  <si>
    <t>Pensions and other post employment defined benefit obligations</t>
  </si>
  <si>
    <t>0370</t>
  </si>
  <si>
    <t>Other long term employee benefits</t>
  </si>
  <si>
    <t>0380</t>
  </si>
  <si>
    <t>Restructuring</t>
  </si>
  <si>
    <t>0390</t>
  </si>
  <si>
    <t>Pending legal issues and tax litigation</t>
  </si>
  <si>
    <t>0400</t>
  </si>
  <si>
    <t>Commitments and guarantees given</t>
  </si>
  <si>
    <t>0410</t>
  </si>
  <si>
    <t>Other provisions</t>
  </si>
  <si>
    <t>0420</t>
  </si>
  <si>
    <t>Of which: Onerous contracts</t>
  </si>
  <si>
    <t>0430</t>
  </si>
  <si>
    <t>Of which: Loan loss</t>
  </si>
  <si>
    <t>0440</t>
  </si>
  <si>
    <t>Tax liabilities</t>
  </si>
  <si>
    <t>0450</t>
  </si>
  <si>
    <t>Current tax liabilities</t>
  </si>
  <si>
    <t>0460</t>
  </si>
  <si>
    <t>Deferred tax liabilities</t>
  </si>
  <si>
    <t>0470</t>
  </si>
  <si>
    <t>Other liabilities</t>
  </si>
  <si>
    <t>0490</t>
  </si>
  <si>
    <t>Creditors</t>
  </si>
  <si>
    <t>0510</t>
  </si>
  <si>
    <t>Other lliabilities</t>
  </si>
  <si>
    <t>0530</t>
  </si>
  <si>
    <t>TOTAL LIABILITIES</t>
  </si>
  <si>
    <t>0550</t>
  </si>
  <si>
    <t>Capital</t>
  </si>
  <si>
    <t>Paid up capital</t>
  </si>
  <si>
    <t>Of which: Preference shares</t>
  </si>
  <si>
    <t>Eligible as CET1 Capital</t>
  </si>
  <si>
    <t>Not-eligible as CET1 Capital</t>
  </si>
  <si>
    <t>Unpaid capital which has been called up</t>
  </si>
  <si>
    <t>Share premium</t>
  </si>
  <si>
    <t>0090</t>
  </si>
  <si>
    <t>Equity instruments issued other than capital</t>
  </si>
  <si>
    <t>0100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</si>
  <si>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</si>
  <si>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</si>
  <si>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</si>
  <si>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</si>
  <si>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</si>
  <si>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(-) losses on defined benefit pension plans</t>
  </si>
  <si>
    <t>0180</t>
  </si>
  <si>
    <t>Non-current assets and disposal groups classified as held for sale</t>
  </si>
  <si>
    <t>0190</t>
  </si>
  <si>
    <t>Share of other recognised income and expense of investments in subsidaries, joint ventures and associates</t>
  </si>
  <si>
    <t>0200</t>
  </si>
  <si>
    <t>Fair value changes of equity instruments measured at fair value through other comprehensive income</t>
  </si>
  <si>
    <t>0210</t>
  </si>
  <si>
    <t>Hedge ineffectiveness of fair value hedges for equity instruments measured at fair value through other comprehensive income</t>
  </si>
  <si>
    <t>0220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</si>
  <si>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</si>
  <si>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</si>
  <si>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>Fair value changes of financial liabilities at fair value through profit or loss attributable to changes in their credit risk</t>
  </si>
  <si>
    <t>Items that may be reclassified to profit or loss</t>
  </si>
  <si>
    <t>Hedge of net investments in foreign operations [effective portion]</t>
  </si>
  <si>
    <t>0270</t>
  </si>
  <si>
    <t>Foreign currency translation</t>
  </si>
  <si>
    <t>0280</t>
  </si>
  <si>
    <t>Hedging derivatives. Cash flow hedges reserve [effective portion]</t>
  </si>
  <si>
    <t>0290</t>
  </si>
  <si>
    <t>Fair value changes of debt instruments measured at fair value through other comprehensive income</t>
  </si>
  <si>
    <t>Hedging instruments [not designated elements]</t>
  </si>
  <si>
    <t>0330</t>
  </si>
  <si>
    <t>Retained earnings</t>
  </si>
  <si>
    <t>0340</t>
  </si>
  <si>
    <t>Revaluation reserves</t>
  </si>
  <si>
    <t>0360</t>
  </si>
  <si>
    <t>Other</t>
  </si>
  <si>
    <t>Other reserves</t>
  </si>
  <si>
    <t>Funds for general banking risks [if presented within equity]</t>
  </si>
  <si>
    <t>Reserves or accumulated losses of investments in subsidaries, joint ventures and associates accounted for using the equity method</t>
  </si>
  <si>
    <t>0480</t>
  </si>
  <si>
    <t>Of which: Legal reserves</t>
  </si>
  <si>
    <t>First consolidation differences</t>
  </si>
  <si>
    <t>0500</t>
  </si>
  <si>
    <t>(-) Treasury shares</t>
  </si>
  <si>
    <t>Profit or loss attributable to owners of the parent</t>
  </si>
  <si>
    <t>0520</t>
  </si>
  <si>
    <t>Part of interim or year-end profit eligible</t>
  </si>
  <si>
    <t>Part of interim or year-end profit not eligible</t>
  </si>
  <si>
    <t>0540</t>
  </si>
  <si>
    <t>(-) Interim dividends</t>
  </si>
  <si>
    <t>Minority interests [Non-controlling interests]</t>
  </si>
  <si>
    <t>0560</t>
  </si>
  <si>
    <t>Accumulated Other Comprehensive Income</t>
  </si>
  <si>
    <t>0570</t>
  </si>
  <si>
    <t>Other items</t>
  </si>
  <si>
    <t>0580</t>
  </si>
  <si>
    <t>TOTAL EQUITY</t>
  </si>
  <si>
    <t>0590</t>
  </si>
  <si>
    <t>TOTAL EQUITY AND TOTAL LIABILITIES</t>
  </si>
  <si>
    <t>0600</t>
  </si>
  <si>
    <t>Interest income</t>
  </si>
  <si>
    <t>(Interest expenses)</t>
  </si>
  <si>
    <t>(Expenses on share capital repayable on demand)</t>
  </si>
  <si>
    <t>Dividend income</t>
  </si>
  <si>
    <t>Fee and commission income</t>
  </si>
  <si>
    <t>(Fee and commission expenses)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</si>
  <si>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</si>
  <si>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</si>
  <si>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Exchange differences [gain or (-) loss], net</t>
  </si>
  <si>
    <t>Gains or (-) losses on derecognition of investments in subsidiaries, joint ventures and associates, net</t>
  </si>
  <si>
    <t>Other operating income</t>
  </si>
  <si>
    <t>(Other operating expenses)</t>
  </si>
  <si>
    <t>TOTAL OPERATING INCOME, NET</t>
  </si>
  <si>
    <t>0355</t>
  </si>
  <si>
    <t>(Administrative expenses)</t>
  </si>
  <si>
    <t>(Staff expenses)</t>
  </si>
  <si>
    <t>(Other administrative expenses)</t>
  </si>
  <si>
    <t>(Cash contributions to resolution funds and deposit guarantee schemes)</t>
  </si>
  <si>
    <t>0385</t>
  </si>
  <si>
    <t>(Depreciation)</t>
  </si>
  <si>
    <t>(Property, Plant and Equipment)</t>
  </si>
  <si>
    <t>(Investment Properties)</t>
  </si>
  <si>
    <t>(Goodwill)</t>
  </si>
  <si>
    <t>0415</t>
  </si>
  <si>
    <t>(Other intangible assets)</t>
  </si>
  <si>
    <t>Modification gains or (-) losses, net</t>
  </si>
  <si>
    <t>0425</t>
  </si>
  <si>
    <t>(Provisions or (-) reversal of provisions)</t>
  </si>
  <si>
    <t>(Impairment or (-) reversal of impairment on financial assets not measured at fair value through profit or loss)</t>
  </si>
  <si>
    <t>(Impairment or (-) reversal of impairment of investments in subsidiaries, joint ventures and associates)</t>
  </si>
  <si>
    <t>(Impairment or (-) reversal of impairment on non-financial assets)</t>
  </si>
  <si>
    <t>(Property, plant and equipment)</t>
  </si>
  <si>
    <t>(Investment properties)</t>
  </si>
  <si>
    <t>(Other)</t>
  </si>
  <si>
    <t>Negative goodwill recognised in profit or loss</t>
  </si>
  <si>
    <t>Share of the profit or (-) loss of investments in subsidaries, joint ventures and associates accounted for using the equity method</t>
  </si>
  <si>
    <t>Profit or (-) loss from non-current assets and disposal groups classified as held for sale not qualifying as discontinued operations</t>
  </si>
  <si>
    <t>PROFIT OR (-) LOSS BEFORE TAX FROM CONTINUING OPERATIONS</t>
  </si>
  <si>
    <t>(Tax expense or (-) income related to profit or loss from continuing operations)</t>
  </si>
  <si>
    <t>PROFIT OR (-) LOSS AFTER TAX FROM CONTINUING OPERATIONS</t>
  </si>
  <si>
    <t>Extraordinary profit or (-) loss after tax</t>
  </si>
  <si>
    <t>0632</t>
  </si>
  <si>
    <t>Extraordinary profit or loss before tax</t>
  </si>
  <si>
    <t>0633</t>
  </si>
  <si>
    <t>(Tax expense or (-) income related to extraordinary profit or loss)</t>
  </si>
  <si>
    <t>0634</t>
  </si>
  <si>
    <t>Profit  or (-) loss after tax from discontinued operations</t>
  </si>
  <si>
    <t>Profit or (-) loss before tax from discontinued operations</t>
  </si>
  <si>
    <t>(Tax expense or (-) income related to discontinued operations)</t>
  </si>
  <si>
    <t>Attributable to minority interest [non-controlling interests]</t>
  </si>
  <si>
    <t>Attributable to owners of the parent</t>
  </si>
  <si>
    <t>T70.01 - Calculation of fixed cost requirement CASP</t>
  </si>
  <si>
    <t>Amount</t>
  </si>
  <si>
    <t>Fixed Overhead Requirement</t>
  </si>
  <si>
    <t>Annual Fixed Overheads of the previous year</t>
  </si>
  <si>
    <t>Total expenses of the previous year</t>
  </si>
  <si>
    <t>Of which: Fixed expenses incurred by third parties on behalf of CASP operations</t>
  </si>
  <si>
    <t>(-)Total deductions</t>
  </si>
  <si>
    <t>Projected fixed overheads of the current year</t>
  </si>
  <si>
    <t>Variation of fixed overheads (%)</t>
  </si>
  <si>
    <t>T71.01 - Capital requirement CASP</t>
  </si>
  <si>
    <t>Nature of Fund Management / Amount</t>
  </si>
  <si>
    <t>Own fund requirement</t>
  </si>
  <si>
    <t>Permanent minimum capital requirement</t>
  </si>
  <si>
    <t>Fixed overhead requirement</t>
  </si>
  <si>
    <t>Insurance policy</t>
  </si>
  <si>
    <t>(Abstract)</t>
  </si>
  <si>
    <t>Aggregate of coverage for claims per year</t>
  </si>
  <si>
    <t>Own risk from total coverage for claims per year</t>
  </si>
  <si>
    <t>Nature of management / amount</t>
  </si>
  <si>
    <t>Information concerning Crypto Asset Service Providers (CASPS)</t>
  </si>
  <si>
    <t>1. Providing custody and administration of crypto-assets on behalf of clients</t>
  </si>
  <si>
    <t>Yes</t>
  </si>
  <si>
    <t>2. Operation of a trading platform for crypto-assets</t>
  </si>
  <si>
    <t>3. Exchange of crypto-assets for funds</t>
  </si>
  <si>
    <t>4. Exchange of crypto-assets for other crypto-assets</t>
  </si>
  <si>
    <t>5. Execution of orders for crypto-assets on behalf of clients</t>
  </si>
  <si>
    <t>6. Placing of crypto-assets</t>
  </si>
  <si>
    <t>7. Reception and transmission of orders for crypto-assets on behalf of clients</t>
  </si>
  <si>
    <t>8. Providing advice on crypto-assets</t>
  </si>
  <si>
    <t>9. Providing portfolio management on crypto-assets</t>
  </si>
  <si>
    <t>10. Providing transfer services for crypto-assets on behalf of clients</t>
  </si>
  <si>
    <t>Funds held on behalf of clients</t>
  </si>
  <si>
    <t>Own funds</t>
  </si>
  <si>
    <t>Tier 1 capital</t>
  </si>
  <si>
    <t>Fully paid up capital instruments</t>
  </si>
  <si>
    <t>Previous years retained earnings</t>
  </si>
  <si>
    <t>Profit eligible</t>
  </si>
  <si>
    <t>Minority interest given recognition in CET1 capital</t>
  </si>
  <si>
    <t>Adjustments to CET1 due to prudential filters</t>
  </si>
  <si>
    <t>Other funds</t>
  </si>
  <si>
    <t>(-)Total deductions from common equity tier 1</t>
  </si>
  <si>
    <t>(-) Own CET1 instruments</t>
  </si>
  <si>
    <t>(-) Direct holdings of CET1 instruments</t>
  </si>
  <si>
    <t>(-) Indirect holdings of CET1 instruments</t>
  </si>
  <si>
    <t>(-) Synthetic holdings of CET1 instruments</t>
  </si>
  <si>
    <t>(-) Losses for the current financial year</t>
  </si>
  <si>
    <t>(-) Goodwill</t>
  </si>
  <si>
    <t>(-) Other intangible assets</t>
  </si>
  <si>
    <t>(-) Deferred tax assets that rely on future profitability and do not arise from temporary differences net of associated tax liabilities</t>
  </si>
  <si>
    <t>(-) Qualifying holding outside the financial sector which exceeds 15% of own funds</t>
  </si>
  <si>
    <t>(-) Total qualifying holdings in undertaking other than financial sector entities which exceeds 60% of its own funds</t>
  </si>
  <si>
    <t>(-) CET1 instruments of financial sector entities where the investment firm does not have a significant investment</t>
  </si>
  <si>
    <t>(-) CET1 instruments of financial sector entities where the investment firm has a significant investment</t>
  </si>
  <si>
    <t>(-) Defined benefit pension fund assets</t>
  </si>
  <si>
    <t>(-) Other deductions</t>
  </si>
  <si>
    <t>CET1: Other capital elements, deductions and adjustments</t>
  </si>
  <si>
    <t>AED</t>
  </si>
  <si>
    <t>ALL</t>
  </si>
  <si>
    <t>ARS</t>
  </si>
  <si>
    <t>AUD</t>
  </si>
  <si>
    <t>BAM</t>
  </si>
  <si>
    <t>BGN</t>
  </si>
  <si>
    <t>BHD</t>
  </si>
  <si>
    <t>BOB</t>
  </si>
  <si>
    <t>BRL</t>
  </si>
  <si>
    <t>BYN</t>
  </si>
  <si>
    <t>CAD</t>
  </si>
  <si>
    <t>CHF</t>
  </si>
  <si>
    <t>CLP</t>
  </si>
  <si>
    <t>CNY</t>
  </si>
  <si>
    <t>COP</t>
  </si>
  <si>
    <t>CRC</t>
  </si>
  <si>
    <t>CSD</t>
  </si>
  <si>
    <t>CUP</t>
  </si>
  <si>
    <t>CZK</t>
  </si>
  <si>
    <t>DKK</t>
  </si>
  <si>
    <t>DOP</t>
  </si>
  <si>
    <t>DZD</t>
  </si>
  <si>
    <t>EGP</t>
  </si>
  <si>
    <t>GBP</t>
  </si>
  <si>
    <t>GTQ</t>
  </si>
  <si>
    <t>HKD</t>
  </si>
  <si>
    <t>HNL</t>
  </si>
  <si>
    <t>HUF</t>
  </si>
  <si>
    <t>IDR</t>
  </si>
  <si>
    <t>ILS</t>
  </si>
  <si>
    <t>INR</t>
  </si>
  <si>
    <t>IQD</t>
  </si>
  <si>
    <t>ISK</t>
  </si>
  <si>
    <t>JOD</t>
  </si>
  <si>
    <t>JPY</t>
  </si>
  <si>
    <t>KRW</t>
  </si>
  <si>
    <t>KWD</t>
  </si>
  <si>
    <t>LBP</t>
  </si>
  <si>
    <t>LYD</t>
  </si>
  <si>
    <t>MAD</t>
  </si>
  <si>
    <t>MKD</t>
  </si>
  <si>
    <t>MXN</t>
  </si>
  <si>
    <t>MYR</t>
  </si>
  <si>
    <t>NIO</t>
  </si>
  <si>
    <t>NOK</t>
  </si>
  <si>
    <t>NZD</t>
  </si>
  <si>
    <t>OMR</t>
  </si>
  <si>
    <t>PAB</t>
  </si>
  <si>
    <t>PEN</t>
  </si>
  <si>
    <t>PHP</t>
  </si>
  <si>
    <t>PLN</t>
  </si>
  <si>
    <t>PYG</t>
  </si>
  <si>
    <t>QAR</t>
  </si>
  <si>
    <t>RON</t>
  </si>
  <si>
    <t>RSD</t>
  </si>
  <si>
    <t>RUB</t>
  </si>
  <si>
    <t>SAR</t>
  </si>
  <si>
    <t>SDG</t>
  </si>
  <si>
    <t>SEK</t>
  </si>
  <si>
    <t>SGD</t>
  </si>
  <si>
    <t>SVC</t>
  </si>
  <si>
    <t>SYP</t>
  </si>
  <si>
    <t>THB</t>
  </si>
  <si>
    <t>TND</t>
  </si>
  <si>
    <t>TRY</t>
  </si>
  <si>
    <t>TWD</t>
  </si>
  <si>
    <t>UAH</t>
  </si>
  <si>
    <t>USD</t>
  </si>
  <si>
    <t>UYU</t>
  </si>
  <si>
    <t>VES</t>
  </si>
  <si>
    <t>VND</t>
  </si>
  <si>
    <t>YER</t>
  </si>
  <si>
    <t>ZAR</t>
  </si>
  <si>
    <t>negative</t>
  </si>
  <si>
    <t>National GAAP</t>
  </si>
  <si>
    <t>IFRS</t>
  </si>
  <si>
    <t>Individual</t>
  </si>
  <si>
    <t>Consolidated</t>
  </si>
  <si>
    <t>No</t>
  </si>
  <si>
    <t>T80.01 - General Information for CASPs</t>
  </si>
  <si>
    <t>Crypto-asset services licensed</t>
  </si>
  <si>
    <t>Other assets</t>
  </si>
  <si>
    <t>(-) Employees’, directors’ and partners’ shares in profits;</t>
  </si>
  <si>
    <t>(-) Staff bonuses and other remuneration, to the extent that those bonuses and that remuneration depend on a net profit of the crypto-asset service providers in the relevant year</t>
  </si>
  <si>
    <t>(-) Other appropriations of profits and other variable remuneration, to the extent that they are fully discretionary</t>
  </si>
  <si>
    <t>(-) Non-recurring expenses from non-ordinary activities.</t>
  </si>
  <si>
    <t xml:space="preserve">Own funds </t>
  </si>
  <si>
    <t>CET1 capital</t>
  </si>
  <si>
    <t>T83.00 - Safekeeping of clients’ crypto-assets and funds</t>
  </si>
  <si>
    <t>Cash and cash-equivalents</t>
  </si>
  <si>
    <t>Inventories (crypto-assets)</t>
  </si>
  <si>
    <t>Inventories, receivables &amp; other assets</t>
  </si>
  <si>
    <t>0735</t>
  </si>
  <si>
    <t>Enter 'positive' or 'negative'</t>
  </si>
  <si>
    <t>Profit or (-) loss for the year</t>
  </si>
  <si>
    <t>Crypto-assets (including EMTs) held on behalf of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</si>
</sst>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,##0.00_ "/>
    <numFmt numFmtId="166" formatCode="#,##0.00%_ "/>
  </numFmts>
  <fonts count="13">
    <font>
      <sz val="11"/>
      <color indexed="8"/>
      <name val="Aptos Narrow"/>
      <family val="2"/>
      <scheme val="minor"/>
    </font>
    <font>
      <sz val="8"/>
      <name val="Serif"/>
    </font>
    <font>
      <b/>
      <sz val="13"/>
      <color rgb="FF000000"/>
      <name val="SansSerif.plain"/>
    </font>
    <font>
      <sz val="11"/>
      <color rgb="FF000000"/>
      <name val="SansSerif.plain"/>
    </font>
    <font>
      <sz val="8"/>
      <color rgb="FF0000FF"/>
      <name val="SansSerif.plain"/>
    </font>
    <font>
      <sz val="8"/>
      <color rgb="FF000000"/>
      <name val="SansSerif.plain"/>
    </font>
    <font>
      <u/>
      <sz val="8"/>
      <color rgb="FF0000FF"/>
      <name val="SansSerif.plain"/>
    </font>
    <font>
      <u/>
      <sz val="11"/>
      <color rgb="FF0000FF"/>
      <name val="SansSerif.plain"/>
    </font>
    <font>
      <sz val="11"/>
      <color rgb="FFFF0000"/>
      <name val="Aptos Narrow"/>
      <family val="2"/>
      <scheme val="minor"/>
    </font>
    <font>
      <sz val="11"/>
      <color rgb="FF242424"/>
      <name val="Aptos Narrow"/>
      <family val="2"/>
    </font>
    <font>
      <sz val="11"/>
      <color theme="6"/>
      <name val="Aptos Narrow"/>
      <family val="2"/>
      <scheme val="minor"/>
    </font>
    <font>
      <sz val="11"/>
      <name val="SansSerif.plain"/>
    </font>
    <font>
      <b/>
      <sz val="11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B9"/>
      </patternFill>
    </fill>
    <fill>
      <patternFill patternType="solid">
        <fgColor rgb="FFFFDEBD"/>
      </patternFill>
    </fill>
    <fill>
      <patternFill patternType="solid">
        <fgColor rgb="FFEAFAFF"/>
      </patternFill>
    </fill>
    <fill>
      <patternFill patternType="solid">
        <fgColor rgb="FF808080"/>
      </patternFill>
    </fill>
    <fill>
      <patternFill patternType="solid">
        <fgColor rgb="FFC8C8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A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9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FFFFB9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B9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/>
    </xf>
    <xf numFmtId="164" fontId="5" fillId="2" borderId="3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 applyProtection="1">
      <alignment horizontal="left" vertical="top"/>
      <protection locked="0"/>
    </xf>
    <xf numFmtId="49" fontId="5" fillId="5" borderId="3" xfId="0" applyNumberFormat="1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>
      <alignment horizontal="left" vertical="top" wrapText="1"/>
    </xf>
    <xf numFmtId="165" fontId="5" fillId="2" borderId="3" xfId="0" applyNumberFormat="1" applyFont="1" applyFill="1" applyBorder="1" applyAlignment="1" applyProtection="1">
      <alignment horizontal="right" vertical="top"/>
      <protection locked="0"/>
    </xf>
    <xf numFmtId="165" fontId="5" fillId="5" borderId="3" xfId="0" applyNumberFormat="1" applyFont="1" applyFill="1" applyBorder="1" applyAlignment="1" applyProtection="1">
      <alignment horizontal="right" vertical="top"/>
      <protection locked="0"/>
    </xf>
    <xf numFmtId="0" fontId="5" fillId="6" borderId="3" xfId="0" applyFont="1" applyFill="1" applyBorder="1" applyAlignment="1">
      <alignment horizontal="center" vertical="center" wrapText="1"/>
    </xf>
    <xf numFmtId="165" fontId="5" fillId="7" borderId="3" xfId="0" applyNumberFormat="1" applyFont="1" applyFill="1" applyBorder="1" applyAlignment="1">
      <alignment horizontal="right" vertical="top"/>
    </xf>
    <xf numFmtId="166" fontId="5" fillId="7" borderId="3" xfId="0" applyNumberFormat="1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left" vertical="top" wrapText="1"/>
    </xf>
    <xf numFmtId="165" fontId="5" fillId="8" borderId="3" xfId="0" applyNumberFormat="1" applyFont="1" applyFill="1" applyBorder="1" applyAlignment="1">
      <alignment horizontal="right" vertical="top"/>
    </xf>
    <xf numFmtId="165" fontId="5" fillId="9" borderId="3" xfId="0" applyNumberFormat="1" applyFont="1" applyFill="1" applyBorder="1" applyAlignment="1">
      <alignment horizontal="right" vertical="top"/>
    </xf>
    <xf numFmtId="165" fontId="5" fillId="10" borderId="3" xfId="0" applyNumberFormat="1" applyFont="1" applyFill="1" applyBorder="1" applyAlignment="1" applyProtection="1">
      <alignment horizontal="right" vertical="top"/>
      <protection locked="0"/>
    </xf>
    <xf numFmtId="165" fontId="5" fillId="9" borderId="3" xfId="0" applyNumberFormat="1" applyFont="1" applyFill="1" applyBorder="1" applyAlignment="1" applyProtection="1">
      <alignment horizontal="right" vertical="top"/>
      <protection locked="0"/>
    </xf>
    <xf numFmtId="165" fontId="5" fillId="8" borderId="3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9" fillId="0" borderId="0" xfId="0" applyFont="1"/>
    <xf numFmtId="165" fontId="5" fillId="10" borderId="3" xfId="0" applyNumberFormat="1" applyFon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10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3" borderId="23" xfId="0" applyFont="1" applyFill="1" applyBorder="1" applyAlignment="1">
      <alignment horizontal="left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12" fillId="0" borderId="0" xfId="0" applyFont="1"/>
    <xf numFmtId="0" fontId="0" fillId="9" borderId="22" xfId="0" applyFill="1" applyBorder="1"/>
    <xf numFmtId="49" fontId="5" fillId="9" borderId="3" xfId="0" applyNumberFormat="1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4" fillId="3" borderId="24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11" borderId="7" xfId="0" applyFont="1" applyFill="1" applyBorder="1" applyAlignment="1">
      <alignment horizontal="left" vertical="top" wrapText="1"/>
    </xf>
    <xf numFmtId="0" fontId="4" fillId="11" borderId="19" xfId="0" applyFont="1" applyFill="1" applyBorder="1" applyAlignment="1">
      <alignment horizontal="left" vertical="top" wrapText="1"/>
    </xf>
    <xf numFmtId="0" fontId="4" fillId="11" borderId="16" xfId="0" applyFont="1" applyFill="1" applyBorder="1" applyAlignment="1">
      <alignment horizontal="left" vertical="top" wrapText="1"/>
    </xf>
    <xf numFmtId="0" fontId="4" fillId="11" borderId="17" xfId="0" applyFont="1" applyFill="1" applyBorder="1" applyAlignment="1">
      <alignment horizontal="left" vertical="top" wrapText="1"/>
    </xf>
    <xf numFmtId="0" fontId="4" fillId="11" borderId="18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FAFF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23"/>
  <sheetViews>
    <sheetView zoomScale="64" zoomScaleNormal="50" workbookViewId="0">
      <pane ySplit="13" topLeftCell="A14" activePane="bottomLeft" state="frozen"/>
      <selection pane="bottomLeft" activeCell="F16" sqref="F16"/>
    </sheetView>
  </sheetViews>
  <sheetFormatPr defaultRowHeight="14.5"/>
  <cols>
    <col min="1" max="1" width="10" customWidth="1"/>
    <col min="2" max="2" width="12.453125" customWidth="1"/>
    <col min="3" max="3" width="62.453125" customWidth="1"/>
    <col min="4" max="4" width="25.453125" customWidth="1"/>
  </cols>
  <sheetData>
    <row r="1" spans="1:6" ht="15" customHeight="1">
      <c r="A1" s="1"/>
    </row>
    <row r="2" spans="1:6" ht="15" customHeight="1"/>
    <row r="3" spans="1:6" ht="15" customHeight="1">
      <c r="A3" s="2" t="s">
        <v>0</v>
      </c>
    </row>
    <row r="4" spans="1:6" ht="15" customHeight="1">
      <c r="A4" s="3" t="s">
        <v>1</v>
      </c>
      <c r="B4" s="4" t="s">
        <v>2</v>
      </c>
    </row>
    <row r="5" spans="1:6" ht="15" customHeight="1">
      <c r="A5" s="5" t="s">
        <v>3</v>
      </c>
      <c r="B5" s="6">
        <v>45658</v>
      </c>
    </row>
    <row r="6" spans="1:6" ht="15" customHeight="1">
      <c r="A6" s="5" t="s">
        <v>4</v>
      </c>
      <c r="B6" s="6">
        <v>46022</v>
      </c>
    </row>
    <row r="7" spans="1:6" ht="15" customHeight="1">
      <c r="A7" s="5" t="s">
        <v>5</v>
      </c>
      <c r="B7" s="7" t="s">
        <v>6</v>
      </c>
    </row>
    <row r="8" spans="1:6" ht="15" customHeight="1">
      <c r="A8" s="5" t="s">
        <v>7</v>
      </c>
      <c r="B8" s="7" t="s">
        <v>8</v>
      </c>
    </row>
    <row r="9" spans="1:6" ht="15" customHeight="1">
      <c r="A9" s="5" t="s">
        <v>9</v>
      </c>
      <c r="B9" s="7" t="s">
        <v>10</v>
      </c>
    </row>
    <row r="10" spans="1:6" ht="15" customHeight="1">
      <c r="A10" s="5" t="s">
        <v>11</v>
      </c>
      <c r="B10" s="5" t="s">
        <v>12</v>
      </c>
    </row>
    <row r="11" spans="1:6" ht="15" customHeight="1"/>
    <row r="12" spans="1:6" ht="15" customHeight="1">
      <c r="A12" s="2" t="s">
        <v>13</v>
      </c>
    </row>
    <row r="13" spans="1:6" ht="15" customHeight="1">
      <c r="A13" s="3" t="s">
        <v>14</v>
      </c>
      <c r="B13" s="3" t="s">
        <v>15</v>
      </c>
      <c r="C13" s="3" t="s">
        <v>16</v>
      </c>
      <c r="D13" s="71" t="s">
        <v>17</v>
      </c>
    </row>
    <row r="14" spans="1:6">
      <c r="A14" s="5" t="s">
        <v>18</v>
      </c>
      <c r="B14" s="8" t="s">
        <v>19</v>
      </c>
      <c r="C14" s="70" t="s">
        <v>20</v>
      </c>
      <c r="D14" s="72" t="s">
        <v>422</v>
      </c>
    </row>
    <row r="15" spans="1:6">
      <c r="A15" s="5" t="s">
        <v>21</v>
      </c>
      <c r="B15" s="8" t="s">
        <v>22</v>
      </c>
      <c r="C15" s="70" t="s">
        <v>23</v>
      </c>
      <c r="D15" s="67" t="s">
        <v>422</v>
      </c>
    </row>
    <row r="16" spans="1:6">
      <c r="A16" s="5" t="s">
        <v>24</v>
      </c>
      <c r="B16" s="8" t="s">
        <v>25</v>
      </c>
      <c r="C16" s="70" t="s">
        <v>26</v>
      </c>
      <c r="D16" s="67"/>
      <c r="F16" s="40"/>
    </row>
    <row r="17" spans="1:6">
      <c r="A17" s="5" t="s">
        <v>27</v>
      </c>
      <c r="B17" s="8" t="s">
        <v>28</v>
      </c>
      <c r="C17" s="70" t="s">
        <v>29</v>
      </c>
      <c r="D17" s="68"/>
    </row>
    <row r="18" spans="1:6">
      <c r="A18" s="5" t="s">
        <v>30</v>
      </c>
      <c r="B18" s="8" t="s">
        <v>31</v>
      </c>
      <c r="C18" s="9" t="s">
        <v>32</v>
      </c>
      <c r="D18" s="69" t="s">
        <v>422</v>
      </c>
    </row>
    <row r="19" spans="1:6">
      <c r="A19" s="5" t="s">
        <v>33</v>
      </c>
      <c r="B19" s="8" t="s">
        <v>34</v>
      </c>
      <c r="C19" s="9" t="s">
        <v>35</v>
      </c>
      <c r="D19" s="10" t="s">
        <v>422</v>
      </c>
    </row>
    <row r="20" spans="1:6">
      <c r="A20" s="5" t="s">
        <v>36</v>
      </c>
      <c r="B20" s="8" t="s">
        <v>37</v>
      </c>
      <c r="C20" s="9" t="s">
        <v>38</v>
      </c>
      <c r="D20" s="10" t="s">
        <v>422</v>
      </c>
    </row>
    <row r="21" spans="1:6">
      <c r="A21" s="5">
        <v>8</v>
      </c>
      <c r="B21" s="8" t="s">
        <v>40</v>
      </c>
      <c r="C21" s="9" t="s">
        <v>41</v>
      </c>
      <c r="D21" s="10" t="s">
        <v>422</v>
      </c>
      <c r="F21" s="40"/>
    </row>
    <row r="22" spans="1:6">
      <c r="A22" s="5">
        <v>9</v>
      </c>
      <c r="B22" s="8" t="s">
        <v>42</v>
      </c>
      <c r="C22" s="9" t="s">
        <v>417</v>
      </c>
      <c r="D22" s="10" t="s">
        <v>422</v>
      </c>
      <c r="F22" s="40"/>
    </row>
    <row r="23" spans="1:6">
      <c r="A23" s="5">
        <v>10</v>
      </c>
      <c r="B23" s="8" t="s">
        <v>43</v>
      </c>
      <c r="C23" s="9" t="s">
        <v>44</v>
      </c>
      <c r="D23" s="10" t="s">
        <v>422</v>
      </c>
    </row>
  </sheetData>
  <mergeCells count="1">
    <mergeCell ref="D15:D17"/>
  </mergeCells>
  <dataValidations count="1">
    <dataValidation type="list" allowBlank="1" showInputMessage="1" showErrorMessage="1" sqref="B9" xr:uid="{17A95C15-D3B6-43C3-9EA2-FBEF1D1A9C3A}">
      <formula1>"EUR"</formula1>
    </dataValidation>
  </dataValidations>
  <hyperlinks>
    <hyperlink ref="B14" location="'T00.01'!A1" display="T00.01" xr:uid="{00000000-0004-0000-0000-000000000000}"/>
    <hyperlink ref="B15" location="'T01.01'!A1" display="T01.01" xr:uid="{00000000-0004-0000-0000-000001000000}"/>
    <hyperlink ref="B16" location="'T01.02'!A1" display="T01.02" xr:uid="{00000000-0004-0000-0000-000002000000}"/>
    <hyperlink ref="B17" location="'T01.03'!A1" display="T01.03" xr:uid="{00000000-0004-0000-0000-000003000000}"/>
    <hyperlink ref="B18" location="'T02.00'!A1" display="T02.00" xr:uid="{00000000-0004-0000-0000-000004000000}"/>
    <hyperlink ref="B19" location="'T70.01'!A1" display="T70.01" xr:uid="{00000000-0004-0000-0000-000005000000}"/>
    <hyperlink ref="B23" location="'T90.00'!A1" display="T90.00" xr:uid="{00000000-0004-0000-0000-000007000000}"/>
    <hyperlink ref="B20" location="'T71.01'!A1" display="T71.01" xr:uid="{00000000-0004-0000-0000-000006000000}"/>
    <hyperlink ref="B22" location="'T83.00'!A1" display="T83.00" xr:uid="{4ECFE4A3-7C11-4314-85DF-3C5D5A776467}"/>
    <hyperlink ref="B21" location="'T80.02'!A1" display="T80.02" xr:uid="{24D8FA9D-E0C3-44CF-8EF5-08CEBE615DC7}"/>
  </hyperlink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TG000:" prompt="Please enter 'positive' or 'negative'. 'positive' indicates reporting unit which is intended to be reported. 'negative' indicates reporting unit which is intended NOT to be reported." xr:uid="{00000000-0002-0000-0000-000001000000}">
          <x14:formula1>
            <xm:f>_dropDownSheet!$A$2:$B$2</xm:f>
          </x14:formula1>
          <xm:sqref>D14</xm:sqref>
        </x14:dataValidation>
        <x14:dataValidation type="list" allowBlank="1" showInputMessage="1" showErrorMessage="1" promptTitle="TG005:" prompt="Please enter 'positive' or 'negative'. 'positive' indicates reporting unit which is intended to be reported. 'negative' indicates reporting unit which is intended NOT to be reported." xr:uid="{00000000-0002-0000-0000-000003000000}">
          <x14:formula1>
            <xm:f>_dropDownSheet!$A$2:$B$2</xm:f>
          </x14:formula1>
          <xm:sqref>D15 D18</xm:sqref>
        </x14:dataValidation>
        <x14:dataValidation type="list" allowBlank="1" showInputMessage="1" showErrorMessage="1" promptTitle="TG014:" prompt="Please enter 'positive' or 'negative'. 'positive' indicates reporting unit which is intended to be reported. 'negative' indicates reporting unit which is intended NOT to be reported." xr:uid="{00000000-0002-0000-0000-000004000000}">
          <x14:formula1>
            <xm:f>_dropDownSheet!$A$2:$B$2</xm:f>
          </x14:formula1>
          <xm:sqref>D19</xm:sqref>
        </x14:dataValidation>
        <x14:dataValidation type="list" allowBlank="1" showInputMessage="1" showErrorMessage="1" promptTitle="TG016:" prompt="Please enter 'positive' or 'negative'. 'positive' indicates reporting unit which is intended to be reported. 'negative' indicates reporting unit which is intended NOT to be reported." xr:uid="{00000000-0002-0000-0000-000005000000}">
          <x14:formula1>
            <xm:f>_dropDownSheet!$A$2:$B$2</xm:f>
          </x14:formula1>
          <xm:sqref>D20:D22</xm:sqref>
        </x14:dataValidation>
        <x14:dataValidation type="list" allowBlank="1" showInputMessage="1" showErrorMessage="1" promptTitle="TG024:" prompt="Please enter 'positive' or 'negative'. 'positive' indicates reporting unit which is intended to be reported. 'negative' indicates reporting unit which is intended NOT to be reported." xr:uid="{00000000-0002-0000-0000-000006000000}">
          <x14:formula1>
            <xm:f>_dropDownSheet!$A$2:$B$2</xm:f>
          </x14:formula1>
          <xm:sqref>D23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54F0-4624-44EC-A068-614B50B76349}">
  <dimension ref="A1:E6"/>
  <sheetViews>
    <sheetView workbookViewId="0">
      <selection activeCell="F11" sqref="F11"/>
    </sheetView>
  </sheetViews>
  <sheetFormatPr defaultRowHeight="15" customHeight="1"/>
  <cols>
    <col min="1" max="2" width="15" customWidth="1"/>
    <col min="3" max="3" width="10" customWidth="1"/>
    <col min="4" max="4" width="15" customWidth="1"/>
  </cols>
  <sheetData>
    <row r="1" spans="1:5" ht="15" customHeight="1">
      <c r="A1" s="11" t="s">
        <v>45</v>
      </c>
      <c r="B1" s="39" t="s">
        <v>417</v>
      </c>
    </row>
    <row r="3" spans="1:5" ht="14.5" customHeight="1">
      <c r="A3" s="61"/>
      <c r="B3" s="62"/>
      <c r="C3" s="63"/>
      <c r="D3" s="13" t="s">
        <v>274</v>
      </c>
    </row>
    <row r="4" spans="1:5" ht="14.5" customHeight="1">
      <c r="A4" s="64"/>
      <c r="B4" s="65"/>
      <c r="C4" s="66"/>
      <c r="D4" s="14" t="s">
        <v>47</v>
      </c>
    </row>
    <row r="5" spans="1:5" ht="33.75" customHeight="1">
      <c r="A5" s="50" t="s">
        <v>424</v>
      </c>
      <c r="B5" s="49"/>
      <c r="C5" s="14" t="s">
        <v>47</v>
      </c>
      <c r="D5" s="28"/>
    </row>
    <row r="6" spans="1:5" ht="24" customHeight="1">
      <c r="A6" s="50" t="s">
        <v>304</v>
      </c>
      <c r="B6" s="49"/>
      <c r="C6" s="14" t="s">
        <v>50</v>
      </c>
      <c r="D6" s="19"/>
      <c r="E6" s="34"/>
    </row>
  </sheetData>
  <mergeCells count="3">
    <mergeCell ref="A6:B6"/>
    <mergeCell ref="A3:C4"/>
    <mergeCell ref="A5:B5"/>
  </mergeCells>
  <hyperlinks>
    <hyperlink ref="A1" location="'TOC'!B31" display="TOC" xr:uid="{4F2BDE9C-68C3-448C-A160-15F13A5BF75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34"/>
  <sheetViews>
    <sheetView tabSelected="1" zoomScale="69" zoomScaleNormal="100" workbookViewId="0">
      <pane ySplit="1" topLeftCell="A2" activePane="bottomLeft" state="frozen"/>
      <selection pane="bottomLeft" activeCell="H35" sqref="H35"/>
    </sheetView>
  </sheetViews>
  <sheetFormatPr defaultRowHeight="14.5"/>
  <cols>
    <col min="1" max="2" width="10" customWidth="1"/>
    <col min="3" max="6" width="15" customWidth="1"/>
    <col min="7" max="7" width="10" customWidth="1"/>
    <col min="8" max="8" width="15" customWidth="1"/>
  </cols>
  <sheetData>
    <row r="1" spans="1:8" ht="15" customHeight="1">
      <c r="A1" s="11" t="s">
        <v>45</v>
      </c>
      <c r="B1" s="12" t="s">
        <v>44</v>
      </c>
    </row>
    <row r="2" spans="1:8" ht="15" customHeight="1"/>
    <row r="3" spans="1:8">
      <c r="A3" s="45"/>
      <c r="B3" s="45"/>
      <c r="C3" s="45"/>
      <c r="D3" s="45"/>
      <c r="E3" s="45"/>
      <c r="F3" s="45"/>
      <c r="G3" s="45"/>
      <c r="H3" s="13" t="s">
        <v>274</v>
      </c>
    </row>
    <row r="4" spans="1:8">
      <c r="A4" s="45"/>
      <c r="B4" s="45"/>
      <c r="C4" s="45"/>
      <c r="D4" s="45"/>
      <c r="E4" s="45"/>
      <c r="F4" s="45"/>
      <c r="G4" s="45"/>
      <c r="H4" s="14" t="s">
        <v>47</v>
      </c>
    </row>
    <row r="5" spans="1:8">
      <c r="A5" s="43" t="s">
        <v>305</v>
      </c>
      <c r="B5" s="44"/>
      <c r="C5" s="44"/>
      <c r="D5" s="44"/>
      <c r="E5" s="44"/>
      <c r="F5" s="44"/>
      <c r="G5" s="14" t="s">
        <v>47</v>
      </c>
      <c r="H5" s="22" t="str">
        <f>IF(TOC!$D$23="positive",SUM($H$6),"")</f>
        <v/>
      </c>
    </row>
    <row r="6" spans="1:8">
      <c r="A6" s="43"/>
      <c r="B6" s="43" t="s">
        <v>306</v>
      </c>
      <c r="C6" s="44"/>
      <c r="D6" s="44"/>
      <c r="E6" s="44"/>
      <c r="F6" s="44"/>
      <c r="G6" s="14" t="s">
        <v>50</v>
      </c>
      <c r="H6" s="22" t="str">
        <f>IF(TOC!$D$23="positive",SUM($H$7),"")</f>
        <v/>
      </c>
    </row>
    <row r="7" spans="1:8">
      <c r="A7" s="43"/>
      <c r="B7" s="43"/>
      <c r="C7" s="43" t="s">
        <v>416</v>
      </c>
      <c r="D7" s="44"/>
      <c r="E7" s="44"/>
      <c r="F7" s="44"/>
      <c r="G7" s="14" t="s">
        <v>107</v>
      </c>
      <c r="H7" s="22" t="str">
        <f>IF(TOC!$D$23="positive",SUM($H$8, $H$9, $H$10, $H$13, $H$14, $H$15, $H$16, $H$17, $H$18, $H$33),"")</f>
        <v/>
      </c>
    </row>
    <row r="8" spans="1:8">
      <c r="A8" s="43"/>
      <c r="B8" s="43"/>
      <c r="C8" s="43"/>
      <c r="D8" s="43" t="s">
        <v>307</v>
      </c>
      <c r="E8" s="43"/>
      <c r="F8" s="43"/>
      <c r="G8" s="14" t="s">
        <v>56</v>
      </c>
      <c r="H8" s="22" t="str">
        <f>IF(TOC!$D$23="positive",'T01.03'!$F$8,"")</f>
        <v/>
      </c>
    </row>
    <row r="9" spans="1:8">
      <c r="A9" s="43"/>
      <c r="B9" s="43"/>
      <c r="C9" s="43"/>
      <c r="D9" s="43" t="s">
        <v>161</v>
      </c>
      <c r="E9" s="43"/>
      <c r="F9" s="43"/>
      <c r="G9" s="14" t="s">
        <v>58</v>
      </c>
      <c r="H9" s="22" t="str">
        <f>IF(TOC!$D$23="positive",'T01.03'!$F$12,"")</f>
        <v/>
      </c>
    </row>
    <row r="10" spans="1:8">
      <c r="A10" s="43"/>
      <c r="B10" s="43"/>
      <c r="C10" s="43"/>
      <c r="D10" s="43" t="s">
        <v>193</v>
      </c>
      <c r="E10" s="44"/>
      <c r="F10" s="44"/>
      <c r="G10" s="14" t="s">
        <v>111</v>
      </c>
      <c r="H10" s="22" t="str">
        <f>IF(TOC!$D$23="positive",SUM($H$11,$H$12),"")</f>
        <v/>
      </c>
    </row>
    <row r="11" spans="1:8">
      <c r="A11" s="43"/>
      <c r="B11" s="43"/>
      <c r="C11" s="43"/>
      <c r="D11" s="43"/>
      <c r="E11" s="43" t="s">
        <v>308</v>
      </c>
      <c r="F11" s="43"/>
      <c r="G11" s="14" t="s">
        <v>112</v>
      </c>
      <c r="H11" s="22" t="str">
        <f>IF(TOC!$D$23="positive",SUM('T01.03'!$F$38,'T01.03'!$F$54),"")</f>
        <v/>
      </c>
    </row>
    <row r="12" spans="1:8">
      <c r="A12" s="43"/>
      <c r="B12" s="43"/>
      <c r="C12" s="43"/>
      <c r="D12" s="43"/>
      <c r="E12" s="43" t="s">
        <v>309</v>
      </c>
      <c r="F12" s="43"/>
      <c r="G12" s="14" t="s">
        <v>113</v>
      </c>
      <c r="H12" s="22" t="str">
        <f>IF(TOC!$D$23="positive",IF('T01.03'!$F$52&gt;=0,'T01.03'!$F$52,0),"")</f>
        <v/>
      </c>
    </row>
    <row r="13" spans="1:8">
      <c r="A13" s="43"/>
      <c r="B13" s="43"/>
      <c r="C13" s="43"/>
      <c r="D13" s="43" t="s">
        <v>168</v>
      </c>
      <c r="E13" s="43"/>
      <c r="F13" s="43"/>
      <c r="G13" s="14" t="s">
        <v>162</v>
      </c>
      <c r="H13" s="19"/>
    </row>
    <row r="14" spans="1:8">
      <c r="A14" s="43"/>
      <c r="B14" s="43"/>
      <c r="C14" s="43"/>
      <c r="D14" s="43" t="s">
        <v>198</v>
      </c>
      <c r="E14" s="43"/>
      <c r="F14" s="43"/>
      <c r="G14" s="14" t="s">
        <v>164</v>
      </c>
      <c r="H14" s="20"/>
    </row>
    <row r="15" spans="1:8">
      <c r="A15" s="43"/>
      <c r="B15" s="43"/>
      <c r="C15" s="43"/>
      <c r="D15" s="43" t="s">
        <v>310</v>
      </c>
      <c r="E15" s="43"/>
      <c r="F15" s="43"/>
      <c r="G15" s="14" t="s">
        <v>60</v>
      </c>
      <c r="H15" s="19"/>
    </row>
    <row r="16" spans="1:8">
      <c r="A16" s="43"/>
      <c r="B16" s="43"/>
      <c r="C16" s="43"/>
      <c r="D16" s="43" t="s">
        <v>311</v>
      </c>
      <c r="E16" s="43"/>
      <c r="F16" s="43"/>
      <c r="G16" s="14" t="s">
        <v>62</v>
      </c>
      <c r="H16" s="20"/>
    </row>
    <row r="17" spans="1:8">
      <c r="A17" s="43"/>
      <c r="B17" s="43"/>
      <c r="C17" s="43"/>
      <c r="D17" s="43" t="s">
        <v>312</v>
      </c>
      <c r="E17" s="43"/>
      <c r="F17" s="43"/>
      <c r="G17" s="14" t="s">
        <v>64</v>
      </c>
      <c r="H17" s="19"/>
    </row>
    <row r="18" spans="1:8">
      <c r="A18" s="43"/>
      <c r="B18" s="43"/>
      <c r="C18" s="43"/>
      <c r="D18" s="43" t="s">
        <v>313</v>
      </c>
      <c r="E18" s="44"/>
      <c r="F18" s="44"/>
      <c r="G18" s="14" t="s">
        <v>66</v>
      </c>
      <c r="H18" s="22" t="str">
        <f>IF(TOC!$D$23="positive",SUM($H$19, $H$23, $H$24, $H$25, $H$26, $H$27, $H$28, $H$29, $H$30, $H$31, $H$32),"")</f>
        <v/>
      </c>
    </row>
    <row r="19" spans="1:8">
      <c r="A19" s="43"/>
      <c r="B19" s="43"/>
      <c r="C19" s="43"/>
      <c r="D19" s="43"/>
      <c r="E19" s="43" t="s">
        <v>314</v>
      </c>
      <c r="F19" s="18"/>
      <c r="G19" s="14" t="s">
        <v>68</v>
      </c>
      <c r="H19" s="22" t="str">
        <f>IF(TOC!$D$23="positive",SUM($H$20,$H$21,$H$22),"")</f>
        <v/>
      </c>
    </row>
    <row r="20" spans="1:8" ht="20">
      <c r="A20" s="43"/>
      <c r="B20" s="43"/>
      <c r="C20" s="43"/>
      <c r="D20" s="43"/>
      <c r="E20" s="43"/>
      <c r="F20" s="15" t="s">
        <v>315</v>
      </c>
      <c r="G20" s="14" t="s">
        <v>70</v>
      </c>
      <c r="H20" s="20"/>
    </row>
    <row r="21" spans="1:8" ht="20">
      <c r="A21" s="43"/>
      <c r="B21" s="43"/>
      <c r="C21" s="43"/>
      <c r="D21" s="43"/>
      <c r="E21" s="43"/>
      <c r="F21" s="15" t="s">
        <v>316</v>
      </c>
      <c r="G21" s="14" t="s">
        <v>72</v>
      </c>
      <c r="H21" s="19"/>
    </row>
    <row r="22" spans="1:8" ht="20">
      <c r="A22" s="43"/>
      <c r="B22" s="43"/>
      <c r="C22" s="43"/>
      <c r="D22" s="43"/>
      <c r="E22" s="43"/>
      <c r="F22" s="15" t="s">
        <v>317</v>
      </c>
      <c r="G22" s="14" t="s">
        <v>171</v>
      </c>
      <c r="H22" s="20"/>
    </row>
    <row r="23" spans="1:8" ht="26.5" customHeight="1">
      <c r="A23" s="43"/>
      <c r="B23" s="43"/>
      <c r="C23" s="43"/>
      <c r="D23" s="43"/>
      <c r="E23" s="43" t="s">
        <v>318</v>
      </c>
      <c r="F23" s="43"/>
      <c r="G23" s="14" t="s">
        <v>173</v>
      </c>
      <c r="H23" s="22" t="str">
        <f>IF(TOC!$D$23="positive",IF('T01.03'!$F$52&lt;0,'T01.03'!$F$52,0),"")</f>
        <v/>
      </c>
    </row>
    <row r="24" spans="1:8" ht="26.5" customHeight="1">
      <c r="A24" s="43"/>
      <c r="B24" s="43"/>
      <c r="C24" s="43"/>
      <c r="D24" s="43"/>
      <c r="E24" s="43" t="s">
        <v>319</v>
      </c>
      <c r="F24" s="43"/>
      <c r="G24" s="14" t="s">
        <v>175</v>
      </c>
      <c r="H24" s="20"/>
    </row>
    <row r="25" spans="1:8" ht="26.5" customHeight="1">
      <c r="A25" s="43"/>
      <c r="B25" s="43"/>
      <c r="C25" s="43"/>
      <c r="D25" s="43"/>
      <c r="E25" s="43" t="s">
        <v>320</v>
      </c>
      <c r="F25" s="43"/>
      <c r="G25" s="14" t="s">
        <v>177</v>
      </c>
      <c r="H25" s="19"/>
    </row>
    <row r="26" spans="1:8" ht="26.5" customHeight="1">
      <c r="A26" s="43"/>
      <c r="B26" s="43"/>
      <c r="C26" s="43"/>
      <c r="D26" s="43"/>
      <c r="E26" s="43" t="s">
        <v>321</v>
      </c>
      <c r="F26" s="43"/>
      <c r="G26" s="14" t="s">
        <v>179</v>
      </c>
      <c r="H26" s="20"/>
    </row>
    <row r="27" spans="1:8" ht="26.5" customHeight="1">
      <c r="A27" s="43"/>
      <c r="B27" s="43"/>
      <c r="C27" s="43"/>
      <c r="D27" s="43"/>
      <c r="E27" s="43" t="s">
        <v>322</v>
      </c>
      <c r="F27" s="43"/>
      <c r="G27" s="14" t="s">
        <v>115</v>
      </c>
      <c r="H27" s="19"/>
    </row>
    <row r="28" spans="1:8" ht="26.5" customHeight="1">
      <c r="A28" s="43"/>
      <c r="B28" s="43"/>
      <c r="C28" s="43"/>
      <c r="D28" s="43"/>
      <c r="E28" s="43" t="s">
        <v>323</v>
      </c>
      <c r="F28" s="43"/>
      <c r="G28" s="14" t="s">
        <v>116</v>
      </c>
      <c r="H28" s="20"/>
    </row>
    <row r="29" spans="1:8" ht="26.5" customHeight="1">
      <c r="A29" s="43"/>
      <c r="B29" s="43"/>
      <c r="C29" s="43"/>
      <c r="D29" s="43"/>
      <c r="E29" s="43" t="s">
        <v>324</v>
      </c>
      <c r="F29" s="43"/>
      <c r="G29" s="14" t="s">
        <v>117</v>
      </c>
      <c r="H29" s="19"/>
    </row>
    <row r="30" spans="1:8" ht="26.5" customHeight="1">
      <c r="A30" s="43"/>
      <c r="B30" s="43"/>
      <c r="C30" s="43"/>
      <c r="D30" s="43"/>
      <c r="E30" s="43" t="s">
        <v>325</v>
      </c>
      <c r="F30" s="43"/>
      <c r="G30" s="14" t="s">
        <v>119</v>
      </c>
      <c r="H30" s="20"/>
    </row>
    <row r="31" spans="1:8" ht="26.5" customHeight="1">
      <c r="A31" s="43"/>
      <c r="B31" s="43"/>
      <c r="C31" s="43"/>
      <c r="D31" s="43"/>
      <c r="E31" s="43" t="s">
        <v>326</v>
      </c>
      <c r="F31" s="43"/>
      <c r="G31" s="14" t="s">
        <v>185</v>
      </c>
      <c r="H31" s="19"/>
    </row>
    <row r="32" spans="1:8" ht="26.5" customHeight="1">
      <c r="A32" s="43"/>
      <c r="B32" s="43"/>
      <c r="C32" s="43"/>
      <c r="D32" s="43"/>
      <c r="E32" s="43" t="s">
        <v>327</v>
      </c>
      <c r="F32" s="43"/>
      <c r="G32" s="14" t="s">
        <v>187</v>
      </c>
      <c r="H32" s="20"/>
    </row>
    <row r="33" spans="1:8">
      <c r="A33" s="43"/>
      <c r="B33" s="43"/>
      <c r="C33" s="43"/>
      <c r="D33" s="43" t="s">
        <v>328</v>
      </c>
      <c r="E33" s="43"/>
      <c r="F33" s="43"/>
      <c r="G33" s="14" t="s">
        <v>189</v>
      </c>
      <c r="H33" s="19"/>
    </row>
    <row r="34" spans="1:8" ht="15" customHeight="1"/>
  </sheetData>
  <mergeCells count="32">
    <mergeCell ref="A3:G4"/>
    <mergeCell ref="A5:A33"/>
    <mergeCell ref="B5:F5"/>
    <mergeCell ref="B6:B33"/>
    <mergeCell ref="C6:F6"/>
    <mergeCell ref="C7:C33"/>
    <mergeCell ref="D7:F7"/>
    <mergeCell ref="D8:F8"/>
    <mergeCell ref="D9:F9"/>
    <mergeCell ref="D10:D12"/>
    <mergeCell ref="E10:F10"/>
    <mergeCell ref="E11:F11"/>
    <mergeCell ref="E12:F12"/>
    <mergeCell ref="D13:F13"/>
    <mergeCell ref="D14:F14"/>
    <mergeCell ref="D15:F15"/>
    <mergeCell ref="D33:F33"/>
    <mergeCell ref="D16:F16"/>
    <mergeCell ref="D17:F17"/>
    <mergeCell ref="D18:D32"/>
    <mergeCell ref="E18:F18"/>
    <mergeCell ref="E19:E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</mergeCells>
  <hyperlinks>
    <hyperlink ref="A1" location="'TOC'!B32" display="TOC" xr:uid="{7945C29F-796A-4D47-A7C0-ABA88C53682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V5"/>
  <sheetViews>
    <sheetView workbookViewId="0"/>
  </sheetViews>
  <sheetFormatPr defaultRowHeight="14.5"/>
  <sheetData>
    <row r="1" spans="1:74">
      <c r="A1" t="s">
        <v>329</v>
      </c>
      <c r="B1" t="s">
        <v>330</v>
      </c>
      <c r="C1" t="s">
        <v>331</v>
      </c>
      <c r="D1" t="s">
        <v>332</v>
      </c>
      <c r="E1" t="s">
        <v>333</v>
      </c>
      <c r="F1" t="s">
        <v>334</v>
      </c>
      <c r="G1" t="s">
        <v>335</v>
      </c>
      <c r="H1" t="s">
        <v>336</v>
      </c>
      <c r="I1" t="s">
        <v>337</v>
      </c>
      <c r="J1" t="s">
        <v>338</v>
      </c>
      <c r="K1" t="s">
        <v>339</v>
      </c>
      <c r="L1" t="s">
        <v>340</v>
      </c>
      <c r="M1" t="s">
        <v>341</v>
      </c>
      <c r="N1" t="s">
        <v>342</v>
      </c>
      <c r="O1" t="s">
        <v>343</v>
      </c>
      <c r="P1" t="s">
        <v>344</v>
      </c>
      <c r="Q1" t="s">
        <v>345</v>
      </c>
      <c r="R1" t="s">
        <v>346</v>
      </c>
      <c r="S1" t="s">
        <v>347</v>
      </c>
      <c r="T1" t="s">
        <v>348</v>
      </c>
      <c r="U1" t="s">
        <v>349</v>
      </c>
      <c r="V1" t="s">
        <v>350</v>
      </c>
      <c r="W1" t="s">
        <v>351</v>
      </c>
      <c r="X1" t="s">
        <v>10</v>
      </c>
      <c r="Y1" t="s">
        <v>352</v>
      </c>
      <c r="Z1" t="s">
        <v>353</v>
      </c>
      <c r="AA1" t="s">
        <v>354</v>
      </c>
      <c r="AB1" t="s">
        <v>355</v>
      </c>
      <c r="AC1" t="s">
        <v>356</v>
      </c>
      <c r="AD1" t="s">
        <v>357</v>
      </c>
      <c r="AE1" t="s">
        <v>358</v>
      </c>
      <c r="AF1" t="s">
        <v>359</v>
      </c>
      <c r="AG1" t="s">
        <v>360</v>
      </c>
      <c r="AH1" t="s">
        <v>361</v>
      </c>
      <c r="AI1" t="s">
        <v>362</v>
      </c>
      <c r="AJ1" t="s">
        <v>363</v>
      </c>
      <c r="AK1" t="s">
        <v>364</v>
      </c>
      <c r="AL1" t="s">
        <v>365</v>
      </c>
      <c r="AM1" t="s">
        <v>366</v>
      </c>
      <c r="AN1" t="s">
        <v>367</v>
      </c>
      <c r="AO1" t="s">
        <v>368</v>
      </c>
      <c r="AP1" t="s">
        <v>369</v>
      </c>
      <c r="AQ1" t="s">
        <v>370</v>
      </c>
      <c r="AR1" t="s">
        <v>371</v>
      </c>
      <c r="AS1" t="s">
        <v>372</v>
      </c>
      <c r="AT1" t="s">
        <v>373</v>
      </c>
      <c r="AU1" t="s">
        <v>374</v>
      </c>
      <c r="AV1" t="s">
        <v>375</v>
      </c>
      <c r="AW1" t="s">
        <v>376</v>
      </c>
      <c r="AX1" t="s">
        <v>377</v>
      </c>
      <c r="AY1" t="s">
        <v>378</v>
      </c>
      <c r="AZ1" t="s">
        <v>379</v>
      </c>
      <c r="BA1" t="s">
        <v>380</v>
      </c>
      <c r="BB1" t="s">
        <v>381</v>
      </c>
      <c r="BC1" t="s">
        <v>382</v>
      </c>
      <c r="BD1" t="s">
        <v>383</v>
      </c>
      <c r="BE1" t="s">
        <v>384</v>
      </c>
      <c r="BF1" t="s">
        <v>385</v>
      </c>
      <c r="BG1" t="s">
        <v>386</v>
      </c>
      <c r="BH1" t="s">
        <v>387</v>
      </c>
      <c r="BI1" t="s">
        <v>388</v>
      </c>
      <c r="BJ1" t="s">
        <v>389</v>
      </c>
      <c r="BK1" t="s">
        <v>390</v>
      </c>
      <c r="BL1" t="s">
        <v>391</v>
      </c>
      <c r="BM1" t="s">
        <v>392</v>
      </c>
      <c r="BN1" t="s">
        <v>393</v>
      </c>
      <c r="BO1" t="s">
        <v>394</v>
      </c>
      <c r="BP1" t="s">
        <v>395</v>
      </c>
      <c r="BQ1" t="s">
        <v>396</v>
      </c>
      <c r="BR1" t="s">
        <v>397</v>
      </c>
      <c r="BS1" t="s">
        <v>398</v>
      </c>
      <c r="BT1" t="s">
        <v>399</v>
      </c>
      <c r="BU1" t="s">
        <v>400</v>
      </c>
      <c r="BV1" t="s">
        <v>401</v>
      </c>
    </row>
    <row r="2" spans="1:74">
      <c r="A2" t="s">
        <v>39</v>
      </c>
      <c r="B2" t="s">
        <v>402</v>
      </c>
    </row>
    <row r="3" spans="1:74">
      <c r="A3" t="s">
        <v>403</v>
      </c>
      <c r="B3" t="s">
        <v>404</v>
      </c>
    </row>
    <row r="4" spans="1:74">
      <c r="A4" t="s">
        <v>405</v>
      </c>
      <c r="B4" t="s">
        <v>406</v>
      </c>
    </row>
    <row r="5" spans="1:74">
      <c r="A5" t="s">
        <v>294</v>
      </c>
      <c r="B5" t="s">
        <v>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7"/>
  <sheetViews>
    <sheetView zoomScale="59" workbookViewId="0">
      <pane ySplit="1" topLeftCell="A2" activePane="bottomLeft" state="frozen"/>
      <selection pane="bottomLeft" activeCell="C5" sqref="C5"/>
    </sheetView>
  </sheetViews>
  <sheetFormatPr defaultRowHeight="14.5"/>
  <cols>
    <col min="1" max="2" width="10" customWidth="1"/>
    <col min="3" max="3" width="15" customWidth="1"/>
  </cols>
  <sheetData>
    <row r="1" spans="1:3" ht="15" customHeight="1">
      <c r="A1" s="11" t="s">
        <v>45</v>
      </c>
      <c r="B1" s="12" t="s">
        <v>20</v>
      </c>
    </row>
    <row r="2" spans="1:3" ht="15" customHeight="1"/>
    <row r="3" spans="1:3">
      <c r="A3" s="45"/>
      <c r="B3" s="45"/>
      <c r="C3" s="13" t="s">
        <v>46</v>
      </c>
    </row>
    <row r="4" spans="1:3">
      <c r="A4" s="45"/>
      <c r="B4" s="45"/>
      <c r="C4" s="14" t="s">
        <v>47</v>
      </c>
    </row>
    <row r="5" spans="1:3" ht="20">
      <c r="A5" s="15" t="s">
        <v>48</v>
      </c>
      <c r="B5" s="14" t="s">
        <v>47</v>
      </c>
      <c r="C5" s="16" t="s">
        <v>403</v>
      </c>
    </row>
    <row r="6" spans="1:3" ht="20">
      <c r="A6" s="15" t="s">
        <v>49</v>
      </c>
      <c r="B6" s="14" t="s">
        <v>50</v>
      </c>
      <c r="C6" s="17" t="s">
        <v>405</v>
      </c>
    </row>
    <row r="7" spans="1:3" ht="15" customHeight="1"/>
  </sheetData>
  <mergeCells count="1">
    <mergeCell ref="A3:B4"/>
  </mergeCells>
  <hyperlinks>
    <hyperlink ref="A1" location="'TOC'!B14" display="TOC" xr:uid="{00000000-0004-0000-01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_dropDownSheet!$A$3:$B$3</xm:f>
          </x14:formula1>
          <xm:sqref>C5</xm:sqref>
        </x14:dataValidation>
        <x14:dataValidation type="list" allowBlank="1" showInputMessage="1" showErrorMessage="1" xr:uid="{00000000-0002-0000-0100-000001000000}">
          <x14:formula1>
            <xm:f>_dropDownSheet!$A$4:$B$4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O35"/>
  <sheetViews>
    <sheetView zoomScale="53" zoomScaleNormal="85" workbookViewId="0">
      <pane ySplit="1" topLeftCell="A2" activePane="bottomLeft" state="frozen"/>
      <selection pane="bottomLeft" activeCell="F34" sqref="F34"/>
    </sheetView>
  </sheetViews>
  <sheetFormatPr defaultRowHeight="14.5"/>
  <cols>
    <col min="1" max="4" width="15" customWidth="1"/>
    <col min="5" max="5" width="10" customWidth="1"/>
    <col min="6" max="6" width="15" customWidth="1"/>
    <col min="8" max="8" width="15.81640625" bestFit="1" customWidth="1"/>
  </cols>
  <sheetData>
    <row r="1" spans="1:6" ht="15" customHeight="1">
      <c r="A1" s="11" t="s">
        <v>45</v>
      </c>
      <c r="B1" s="12" t="s">
        <v>23</v>
      </c>
    </row>
    <row r="2" spans="1:6" ht="15" customHeight="1"/>
    <row r="3" spans="1:6">
      <c r="A3" s="45"/>
      <c r="B3" s="45"/>
      <c r="C3" s="45"/>
      <c r="D3" s="45"/>
      <c r="E3" s="45"/>
      <c r="F3" s="13" t="s">
        <v>51</v>
      </c>
    </row>
    <row r="4" spans="1:6">
      <c r="A4" s="45"/>
      <c r="B4" s="45"/>
      <c r="C4" s="45"/>
      <c r="D4" s="45"/>
      <c r="E4" s="45"/>
      <c r="F4" s="14" t="s">
        <v>47</v>
      </c>
    </row>
    <row r="5" spans="1:6">
      <c r="A5" s="43" t="s">
        <v>418</v>
      </c>
      <c r="B5" s="44"/>
      <c r="C5" s="44"/>
      <c r="D5" s="44"/>
      <c r="E5" s="14" t="s">
        <v>47</v>
      </c>
      <c r="F5" s="22" t="str">
        <f>IF(TOC!$D$15="positive",SUM($F$6,$F$7,$F$8),"")</f>
        <v/>
      </c>
    </row>
    <row r="6" spans="1:6">
      <c r="A6" s="43"/>
      <c r="B6" s="43" t="s">
        <v>52</v>
      </c>
      <c r="C6" s="43"/>
      <c r="D6" s="43"/>
      <c r="E6" s="14" t="s">
        <v>50</v>
      </c>
      <c r="F6" s="20"/>
    </row>
    <row r="7" spans="1:6" hidden="1">
      <c r="A7" s="43"/>
      <c r="B7" s="43" t="s">
        <v>53</v>
      </c>
      <c r="C7" s="43"/>
      <c r="D7" s="43"/>
      <c r="E7" s="14" t="s">
        <v>54</v>
      </c>
      <c r="F7" s="20"/>
    </row>
    <row r="8" spans="1:6">
      <c r="A8" s="43"/>
      <c r="B8" s="43" t="s">
        <v>55</v>
      </c>
      <c r="C8" s="44"/>
      <c r="D8" s="44"/>
      <c r="E8" s="14" t="s">
        <v>56</v>
      </c>
      <c r="F8" s="19"/>
    </row>
    <row r="9" spans="1:6">
      <c r="A9" s="43"/>
      <c r="B9" s="43"/>
      <c r="C9" s="43" t="s">
        <v>57</v>
      </c>
      <c r="D9" s="43"/>
      <c r="E9" s="14" t="s">
        <v>58</v>
      </c>
      <c r="F9" s="20"/>
    </row>
    <row r="10" spans="1:6">
      <c r="A10" s="43" t="s">
        <v>59</v>
      </c>
      <c r="B10" s="44"/>
      <c r="C10" s="44"/>
      <c r="D10" s="44"/>
      <c r="E10" s="14" t="s">
        <v>60</v>
      </c>
      <c r="F10" s="22" t="str">
        <f>IF(TOC!$D$15="positive",SUM($F$11,$F$12,$F$13,$F$14),"")</f>
        <v/>
      </c>
    </row>
    <row r="11" spans="1:6">
      <c r="A11" s="43"/>
      <c r="B11" s="43" t="s">
        <v>61</v>
      </c>
      <c r="C11" s="43"/>
      <c r="D11" s="43"/>
      <c r="E11" s="14" t="s">
        <v>62</v>
      </c>
      <c r="F11" s="19"/>
    </row>
    <row r="12" spans="1:6">
      <c r="A12" s="43"/>
      <c r="B12" s="43" t="s">
        <v>63</v>
      </c>
      <c r="C12" s="43"/>
      <c r="D12" s="43"/>
      <c r="E12" s="14" t="s">
        <v>64</v>
      </c>
      <c r="F12" s="20"/>
    </row>
    <row r="13" spans="1:6">
      <c r="A13" s="43"/>
      <c r="B13" s="43" t="s">
        <v>65</v>
      </c>
      <c r="C13" s="43"/>
      <c r="D13" s="43"/>
      <c r="E13" s="14" t="s">
        <v>66</v>
      </c>
      <c r="F13" s="19"/>
    </row>
    <row r="14" spans="1:6">
      <c r="A14" s="43"/>
      <c r="B14" s="43" t="s">
        <v>67</v>
      </c>
      <c r="C14" s="44"/>
      <c r="D14" s="44"/>
      <c r="E14" s="14" t="s">
        <v>68</v>
      </c>
      <c r="F14" s="22" t="str">
        <f>IF(TOC!$D$15="positive",SUM($F$15,$F$16),"")</f>
        <v/>
      </c>
    </row>
    <row r="15" spans="1:6">
      <c r="A15" s="43"/>
      <c r="B15" s="43"/>
      <c r="C15" s="43" t="s">
        <v>69</v>
      </c>
      <c r="D15" s="43"/>
      <c r="E15" s="14" t="s">
        <v>70</v>
      </c>
      <c r="F15" s="19"/>
    </row>
    <row r="16" spans="1:6">
      <c r="A16" s="43"/>
      <c r="B16" s="43"/>
      <c r="C16" s="43" t="s">
        <v>71</v>
      </c>
      <c r="D16" s="43"/>
      <c r="E16" s="14" t="s">
        <v>72</v>
      </c>
      <c r="F16" s="20"/>
    </row>
    <row r="17" spans="1:15">
      <c r="A17" s="43" t="s">
        <v>73</v>
      </c>
      <c r="B17" s="44"/>
      <c r="C17" s="44"/>
      <c r="D17" s="44"/>
      <c r="E17" s="14" t="s">
        <v>74</v>
      </c>
      <c r="F17" s="22" t="str">
        <f>IF(TOC!$D$15="positive",SUM($F$18,$F$19),"")</f>
        <v/>
      </c>
    </row>
    <row r="18" spans="1:15">
      <c r="A18" s="43"/>
      <c r="B18" s="43" t="s">
        <v>75</v>
      </c>
      <c r="C18" s="43"/>
      <c r="D18" s="43"/>
      <c r="E18" s="14" t="s">
        <v>76</v>
      </c>
      <c r="F18" s="19"/>
    </row>
    <row r="19" spans="1:15">
      <c r="A19" s="43"/>
      <c r="B19" s="43" t="s">
        <v>77</v>
      </c>
      <c r="C19" s="43"/>
      <c r="D19" s="43"/>
      <c r="E19" s="14" t="s">
        <v>78</v>
      </c>
      <c r="F19" s="20"/>
    </row>
    <row r="20" spans="1:15">
      <c r="A20" s="43" t="s">
        <v>79</v>
      </c>
      <c r="B20" s="44"/>
      <c r="C20" s="44"/>
      <c r="D20" s="44"/>
      <c r="E20" s="14" t="s">
        <v>80</v>
      </c>
      <c r="F20" s="22" t="str">
        <f>IF(TOC!$D$15="positive",SUM($F$21,$F$22),"")</f>
        <v/>
      </c>
      <c r="H20" s="34"/>
    </row>
    <row r="21" spans="1:15">
      <c r="A21" s="43"/>
      <c r="B21" s="43" t="s">
        <v>81</v>
      </c>
      <c r="C21" s="43"/>
      <c r="D21" s="43"/>
      <c r="E21" s="14" t="s">
        <v>82</v>
      </c>
      <c r="F21" s="20"/>
    </row>
    <row r="22" spans="1:15">
      <c r="A22" s="60"/>
      <c r="B22" s="43" t="s">
        <v>83</v>
      </c>
      <c r="C22" s="43"/>
      <c r="D22" s="43"/>
      <c r="E22" s="14" t="s">
        <v>84</v>
      </c>
      <c r="F22" s="19"/>
      <c r="H22" s="33"/>
      <c r="O22" s="30"/>
    </row>
    <row r="23" spans="1:15">
      <c r="A23" s="46" t="s">
        <v>85</v>
      </c>
      <c r="B23" s="44"/>
      <c r="C23" s="44"/>
      <c r="D23" s="44"/>
      <c r="E23" s="14" t="s">
        <v>86</v>
      </c>
      <c r="F23" s="22" t="str">
        <f>IF(TOC!$D$15="positive",SUM($F$24,$F$25),"")</f>
        <v/>
      </c>
    </row>
    <row r="24" spans="1:15">
      <c r="A24" s="43"/>
      <c r="B24" s="43" t="s">
        <v>87</v>
      </c>
      <c r="C24" s="43"/>
      <c r="D24" s="43"/>
      <c r="E24" s="14" t="s">
        <v>88</v>
      </c>
      <c r="F24" s="19"/>
    </row>
    <row r="25" spans="1:15">
      <c r="A25" s="43"/>
      <c r="B25" s="43" t="s">
        <v>89</v>
      </c>
      <c r="C25" s="43"/>
      <c r="D25" s="43"/>
      <c r="E25" s="14" t="s">
        <v>90</v>
      </c>
      <c r="F25" s="20"/>
    </row>
    <row r="26" spans="1:15" ht="14.5" customHeight="1">
      <c r="A26" s="51" t="s">
        <v>91</v>
      </c>
      <c r="B26" s="44"/>
      <c r="C26" s="44"/>
      <c r="D26" s="44"/>
      <c r="E26" s="14" t="s">
        <v>92</v>
      </c>
      <c r="F26" s="22" t="str">
        <f>IF(TOC!$D$15="positive",SUM($F$27,$F$28),"")</f>
        <v/>
      </c>
    </row>
    <row r="27" spans="1:15" ht="14.5" customHeight="1">
      <c r="A27" s="52"/>
      <c r="B27" s="50" t="s">
        <v>93</v>
      </c>
      <c r="C27" s="48"/>
      <c r="D27" s="48"/>
      <c r="E27" s="14" t="s">
        <v>94</v>
      </c>
      <c r="F27" s="20"/>
    </row>
    <row r="28" spans="1:15">
      <c r="A28" s="53"/>
      <c r="B28" s="50" t="s">
        <v>95</v>
      </c>
      <c r="C28" s="48"/>
      <c r="D28" s="48"/>
      <c r="E28" s="14" t="s">
        <v>96</v>
      </c>
      <c r="F28" s="19"/>
    </row>
    <row r="29" spans="1:15">
      <c r="A29" s="57" t="s">
        <v>420</v>
      </c>
      <c r="B29" s="54"/>
      <c r="C29" s="48"/>
      <c r="D29" s="48"/>
      <c r="E29" s="14" t="s">
        <v>97</v>
      </c>
      <c r="F29" s="22" t="str">
        <f>IF(TOC!$D$15="positive",SUM($F$30,$F$31,$F$32,$F$33),"")</f>
        <v/>
      </c>
      <c r="H29" s="30"/>
    </row>
    <row r="30" spans="1:15" ht="20" customHeight="1">
      <c r="A30" s="58"/>
      <c r="B30" s="47" t="s">
        <v>419</v>
      </c>
      <c r="C30" s="48"/>
      <c r="D30" s="49"/>
      <c r="E30" s="38" t="s">
        <v>421</v>
      </c>
      <c r="F30" s="28"/>
      <c r="H30" s="30"/>
      <c r="I30" s="30"/>
    </row>
    <row r="31" spans="1:15">
      <c r="A31" s="58"/>
      <c r="B31" s="50" t="s">
        <v>98</v>
      </c>
      <c r="C31" s="48"/>
      <c r="D31" s="48"/>
      <c r="E31" s="14" t="s">
        <v>99</v>
      </c>
      <c r="F31" s="29"/>
    </row>
    <row r="32" spans="1:15" ht="30" customHeight="1">
      <c r="A32" s="58"/>
      <c r="B32" s="50" t="s">
        <v>100</v>
      </c>
      <c r="C32" s="48"/>
      <c r="D32" s="48"/>
      <c r="E32" s="14" t="s">
        <v>101</v>
      </c>
      <c r="F32" s="28"/>
    </row>
    <row r="33" spans="1:6">
      <c r="A33" s="59"/>
      <c r="B33" s="55" t="s">
        <v>410</v>
      </c>
      <c r="C33" s="56"/>
      <c r="D33" s="56"/>
      <c r="E33" s="14" t="s">
        <v>102</v>
      </c>
      <c r="F33" s="29"/>
    </row>
    <row r="34" spans="1:6">
      <c r="A34" s="50" t="s">
        <v>103</v>
      </c>
      <c r="B34" s="48"/>
      <c r="C34" s="48"/>
      <c r="D34" s="48"/>
      <c r="E34" s="14" t="s">
        <v>104</v>
      </c>
      <c r="F34" s="22" t="str">
        <f>IF(TOC!$D$15="positive",SUM($F$5,$F$10,$F$17,$F$20,$F$23,$F$26,$F$29,),"")</f>
        <v/>
      </c>
    </row>
    <row r="35" spans="1:6" ht="15" customHeight="1"/>
  </sheetData>
  <mergeCells count="40">
    <mergeCell ref="A3:E4"/>
    <mergeCell ref="A5:A9"/>
    <mergeCell ref="B5:D5"/>
    <mergeCell ref="B6:D6"/>
    <mergeCell ref="B7:D7"/>
    <mergeCell ref="B8:B9"/>
    <mergeCell ref="C8:D8"/>
    <mergeCell ref="C9:D9"/>
    <mergeCell ref="C14:D14"/>
    <mergeCell ref="C15:D15"/>
    <mergeCell ref="C16:D16"/>
    <mergeCell ref="A10:A16"/>
    <mergeCell ref="B10:D10"/>
    <mergeCell ref="B11:D11"/>
    <mergeCell ref="B12:D12"/>
    <mergeCell ref="B13:D13"/>
    <mergeCell ref="B14:B16"/>
    <mergeCell ref="B19:D19"/>
    <mergeCell ref="A20:A22"/>
    <mergeCell ref="B20:D20"/>
    <mergeCell ref="B21:D21"/>
    <mergeCell ref="B22:D22"/>
    <mergeCell ref="A17:A19"/>
    <mergeCell ref="B17:D17"/>
    <mergeCell ref="B18:D18"/>
    <mergeCell ref="A34:D34"/>
    <mergeCell ref="A26:A28"/>
    <mergeCell ref="B26:D26"/>
    <mergeCell ref="B29:D29"/>
    <mergeCell ref="B31:D31"/>
    <mergeCell ref="B32:D32"/>
    <mergeCell ref="B27:D27"/>
    <mergeCell ref="B28:D28"/>
    <mergeCell ref="B33:D33"/>
    <mergeCell ref="A29:A33"/>
    <mergeCell ref="A23:A25"/>
    <mergeCell ref="B23:D23"/>
    <mergeCell ref="B24:D24"/>
    <mergeCell ref="B25:D25"/>
    <mergeCell ref="B30:D30"/>
  </mergeCells>
  <hyperlinks>
    <hyperlink ref="A1" location="'TOC'!B15" display="TOC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35"/>
  <sheetViews>
    <sheetView zoomScale="64" zoomScaleNormal="100" workbookViewId="0">
      <pane ySplit="1" topLeftCell="A6" activePane="bottomLeft" state="frozen"/>
      <selection pane="bottomLeft" activeCell="F35" sqref="F35"/>
    </sheetView>
  </sheetViews>
  <sheetFormatPr defaultRowHeight="15" customHeight="1"/>
  <cols>
    <col min="1" max="4" width="15" customWidth="1"/>
    <col min="5" max="5" width="10" customWidth="1"/>
    <col min="6" max="6" width="15" customWidth="1"/>
  </cols>
  <sheetData>
    <row r="1" spans="1:6" ht="15" customHeight="1">
      <c r="A1" s="11" t="s">
        <v>45</v>
      </c>
      <c r="B1" s="12" t="s">
        <v>26</v>
      </c>
    </row>
    <row r="3" spans="1:6" ht="14.5">
      <c r="A3" s="45"/>
      <c r="B3" s="45"/>
      <c r="C3" s="45"/>
      <c r="D3" s="45"/>
      <c r="E3" s="45"/>
      <c r="F3" s="13" t="s">
        <v>51</v>
      </c>
    </row>
    <row r="4" spans="1:6" ht="14.5">
      <c r="A4" s="45"/>
      <c r="B4" s="45"/>
      <c r="C4" s="45"/>
      <c r="D4" s="45"/>
      <c r="E4" s="45"/>
      <c r="F4" s="14" t="s">
        <v>47</v>
      </c>
    </row>
    <row r="5" spans="1:6" ht="14.5">
      <c r="A5" s="43" t="s">
        <v>105</v>
      </c>
      <c r="B5" s="44"/>
      <c r="C5" s="44"/>
      <c r="D5" s="44"/>
      <c r="E5" s="14" t="s">
        <v>47</v>
      </c>
      <c r="F5" s="22" t="str">
        <f>IF(TOC!$D$15="positive",SUM($F$6,$F$7,$F$8,$F$9,$F$10),"")</f>
        <v/>
      </c>
    </row>
    <row r="6" spans="1:6" ht="14.5">
      <c r="A6" s="43"/>
      <c r="B6" s="43" t="s">
        <v>61</v>
      </c>
      <c r="C6" s="43"/>
      <c r="D6" s="43"/>
      <c r="E6" s="14" t="s">
        <v>50</v>
      </c>
      <c r="F6" s="20"/>
    </row>
    <row r="7" spans="1:6" ht="14.5">
      <c r="A7" s="43"/>
      <c r="B7" s="43" t="s">
        <v>106</v>
      </c>
      <c r="C7" s="43"/>
      <c r="D7" s="43"/>
      <c r="E7" s="14" t="s">
        <v>107</v>
      </c>
      <c r="F7" s="19"/>
    </row>
    <row r="8" spans="1:6" ht="14.5">
      <c r="A8" s="43"/>
      <c r="B8" s="43" t="s">
        <v>108</v>
      </c>
      <c r="C8" s="43"/>
      <c r="D8" s="43"/>
      <c r="E8" s="14" t="s">
        <v>56</v>
      </c>
      <c r="F8" s="20"/>
    </row>
    <row r="9" spans="1:6" ht="14.5">
      <c r="A9" s="43"/>
      <c r="B9" s="43" t="s">
        <v>109</v>
      </c>
      <c r="C9" s="43"/>
      <c r="D9" s="43"/>
      <c r="E9" s="14" t="s">
        <v>58</v>
      </c>
      <c r="F9" s="19"/>
    </row>
    <row r="10" spans="1:6" ht="14.5" customHeight="1">
      <c r="A10" s="43"/>
      <c r="B10" s="43" t="s">
        <v>110</v>
      </c>
      <c r="C10" s="54"/>
      <c r="D10" s="49"/>
      <c r="E10" s="14" t="s">
        <v>111</v>
      </c>
      <c r="F10" s="22" t="str">
        <f>IF(TOC!$D$15="positive",SUM($F$11,$F$12),"")</f>
        <v/>
      </c>
    </row>
    <row r="11" spans="1:6" ht="14.5">
      <c r="A11" s="43"/>
      <c r="B11" s="43"/>
      <c r="C11" s="50" t="s">
        <v>69</v>
      </c>
      <c r="D11" s="49"/>
      <c r="E11" s="14" t="s">
        <v>112</v>
      </c>
      <c r="F11" s="19"/>
    </row>
    <row r="12" spans="1:6" ht="14.5">
      <c r="A12" s="43"/>
      <c r="B12" s="43"/>
      <c r="C12" s="50" t="s">
        <v>71</v>
      </c>
      <c r="D12" s="49"/>
      <c r="E12" s="14" t="s">
        <v>113</v>
      </c>
      <c r="F12" s="20"/>
    </row>
    <row r="13" spans="1:6" ht="14.5">
      <c r="A13" s="43" t="s">
        <v>114</v>
      </c>
      <c r="B13" s="44"/>
      <c r="C13" s="44"/>
      <c r="D13" s="44"/>
      <c r="E13" s="14" t="s">
        <v>115</v>
      </c>
      <c r="F13" s="22" t="str">
        <f>IF(TOC!$D$15="positive",SUM($F$14,$F$15,$F$17),"")</f>
        <v/>
      </c>
    </row>
    <row r="14" spans="1:6" ht="14.5">
      <c r="A14" s="43"/>
      <c r="B14" s="43" t="s">
        <v>108</v>
      </c>
      <c r="C14" s="43"/>
      <c r="D14" s="43"/>
      <c r="E14" s="14" t="s">
        <v>116</v>
      </c>
      <c r="F14" s="20"/>
    </row>
    <row r="15" spans="1:6" ht="14.5" customHeight="1">
      <c r="A15" s="43"/>
      <c r="B15" s="43" t="s">
        <v>109</v>
      </c>
      <c r="C15" s="54"/>
      <c r="D15" s="49"/>
      <c r="E15" s="14" t="s">
        <v>117</v>
      </c>
      <c r="F15" s="19"/>
    </row>
    <row r="16" spans="1:6" ht="30">
      <c r="A16" s="43"/>
      <c r="B16" s="43"/>
      <c r="C16" s="15" t="s">
        <v>118</v>
      </c>
      <c r="D16" s="18"/>
      <c r="E16" s="14" t="s">
        <v>119</v>
      </c>
      <c r="F16" s="26"/>
    </row>
    <row r="17" spans="1:6" ht="14.5" customHeight="1">
      <c r="A17" s="43"/>
      <c r="B17" s="43" t="s">
        <v>110</v>
      </c>
      <c r="C17" s="54"/>
      <c r="D17" s="49"/>
      <c r="E17" s="14" t="s">
        <v>120</v>
      </c>
      <c r="F17" s="22" t="str">
        <f>IF(TOC!$D$15="positive",SUM($F$18,$F$19),"")</f>
        <v/>
      </c>
    </row>
    <row r="18" spans="1:6" ht="14.5">
      <c r="A18" s="43"/>
      <c r="B18" s="43"/>
      <c r="C18" s="50" t="s">
        <v>69</v>
      </c>
      <c r="D18" s="49"/>
      <c r="E18" s="14" t="s">
        <v>121</v>
      </c>
      <c r="F18" s="19"/>
    </row>
    <row r="19" spans="1:6" ht="14.5">
      <c r="A19" s="43"/>
      <c r="B19" s="43"/>
      <c r="C19" s="50" t="s">
        <v>71</v>
      </c>
      <c r="D19" s="49"/>
      <c r="E19" s="14" t="s">
        <v>122</v>
      </c>
      <c r="F19" s="20"/>
    </row>
    <row r="20" spans="1:6" ht="14.5">
      <c r="A20" s="43" t="s">
        <v>123</v>
      </c>
      <c r="B20" s="44"/>
      <c r="C20" s="44"/>
      <c r="D20" s="44"/>
      <c r="E20" s="14" t="s">
        <v>124</v>
      </c>
      <c r="F20" s="22" t="str">
        <f>IF(TOC!$D$15="positive",SUM($F$21,$F$22,$F$23,$F$24,$F$25,$F$26),"")</f>
        <v/>
      </c>
    </row>
    <row r="21" spans="1:6" ht="14.5">
      <c r="A21" s="43"/>
      <c r="B21" s="43" t="s">
        <v>125</v>
      </c>
      <c r="C21" s="43"/>
      <c r="D21" s="43"/>
      <c r="E21" s="14" t="s">
        <v>126</v>
      </c>
      <c r="F21" s="19"/>
    </row>
    <row r="22" spans="1:6" ht="14.5">
      <c r="A22" s="43"/>
      <c r="B22" s="43" t="s">
        <v>127</v>
      </c>
      <c r="C22" s="43"/>
      <c r="D22" s="43"/>
      <c r="E22" s="14" t="s">
        <v>128</v>
      </c>
      <c r="F22" s="20"/>
    </row>
    <row r="23" spans="1:6" ht="14.5">
      <c r="A23" s="43"/>
      <c r="B23" s="43" t="s">
        <v>129</v>
      </c>
      <c r="C23" s="43"/>
      <c r="D23" s="43"/>
      <c r="E23" s="14" t="s">
        <v>130</v>
      </c>
      <c r="F23" s="19"/>
    </row>
    <row r="24" spans="1:6" ht="14.5">
      <c r="A24" s="43"/>
      <c r="B24" s="43" t="s">
        <v>131</v>
      </c>
      <c r="C24" s="43"/>
      <c r="D24" s="43"/>
      <c r="E24" s="14" t="s">
        <v>132</v>
      </c>
      <c r="F24" s="20"/>
    </row>
    <row r="25" spans="1:6" ht="14.5">
      <c r="A25" s="43"/>
      <c r="B25" s="43" t="s">
        <v>133</v>
      </c>
      <c r="C25" s="43"/>
      <c r="D25" s="43"/>
      <c r="E25" s="14" t="s">
        <v>134</v>
      </c>
      <c r="F25" s="19"/>
    </row>
    <row r="26" spans="1:6" ht="14.5" customHeight="1">
      <c r="A26" s="43"/>
      <c r="B26" s="43" t="s">
        <v>135</v>
      </c>
      <c r="C26" s="54"/>
      <c r="D26" s="49"/>
      <c r="E26" s="14" t="s">
        <v>136</v>
      </c>
      <c r="F26" s="20"/>
    </row>
    <row r="27" spans="1:6" ht="15" customHeight="1">
      <c r="A27" s="43"/>
      <c r="B27" s="43"/>
      <c r="C27" s="50" t="s">
        <v>137</v>
      </c>
      <c r="D27" s="49"/>
      <c r="E27" s="14" t="s">
        <v>138</v>
      </c>
      <c r="F27" s="19"/>
    </row>
    <row r="28" spans="1:6" ht="14.5">
      <c r="A28" s="43"/>
      <c r="B28" s="43"/>
      <c r="C28" s="50" t="s">
        <v>139</v>
      </c>
      <c r="D28" s="49"/>
      <c r="E28" s="14" t="s">
        <v>140</v>
      </c>
      <c r="F28" s="20"/>
    </row>
    <row r="29" spans="1:6" ht="14.5">
      <c r="A29" s="43" t="s">
        <v>141</v>
      </c>
      <c r="B29" s="44"/>
      <c r="C29" s="44"/>
      <c r="D29" s="44"/>
      <c r="E29" s="14" t="s">
        <v>142</v>
      </c>
      <c r="F29" s="22" t="str">
        <f>IF(TOC!$D$15="positive",SUM($F$30,$F$31),"")</f>
        <v/>
      </c>
    </row>
    <row r="30" spans="1:6" ht="14.5">
      <c r="A30" s="43"/>
      <c r="B30" s="43" t="s">
        <v>143</v>
      </c>
      <c r="C30" s="43"/>
      <c r="D30" s="43"/>
      <c r="E30" s="14" t="s">
        <v>144</v>
      </c>
      <c r="F30" s="20"/>
    </row>
    <row r="31" spans="1:6" ht="14.5">
      <c r="A31" s="43"/>
      <c r="B31" s="43" t="s">
        <v>145</v>
      </c>
      <c r="C31" s="43"/>
      <c r="D31" s="43"/>
      <c r="E31" s="14" t="s">
        <v>146</v>
      </c>
      <c r="F31" s="19"/>
    </row>
    <row r="32" spans="1:6" ht="14.5">
      <c r="A32" s="43" t="s">
        <v>147</v>
      </c>
      <c r="B32" s="44"/>
      <c r="C32" s="44"/>
      <c r="D32" s="44"/>
      <c r="E32" s="14" t="s">
        <v>148</v>
      </c>
      <c r="F32" s="27" t="str">
        <f>IF(TOC!$D$15="positive",SUM($F$33,$F$34),"")</f>
        <v/>
      </c>
    </row>
    <row r="33" spans="1:6" ht="14.5">
      <c r="A33" s="43"/>
      <c r="B33" s="43" t="s">
        <v>149</v>
      </c>
      <c r="C33" s="43"/>
      <c r="D33" s="43"/>
      <c r="E33" s="14" t="s">
        <v>150</v>
      </c>
      <c r="F33" s="19"/>
    </row>
    <row r="34" spans="1:6" ht="14.5">
      <c r="A34" s="43"/>
      <c r="B34" s="43" t="s">
        <v>151</v>
      </c>
      <c r="C34" s="43"/>
      <c r="D34" s="43"/>
      <c r="E34" s="14" t="s">
        <v>152</v>
      </c>
      <c r="F34" s="28"/>
    </row>
    <row r="35" spans="1:6" ht="14.5">
      <c r="A35" s="43" t="s">
        <v>153</v>
      </c>
      <c r="B35" s="43"/>
      <c r="C35" s="43"/>
      <c r="D35" s="43"/>
      <c r="E35" s="14" t="s">
        <v>154</v>
      </c>
      <c r="F35" s="22" t="str">
        <f>IF(TOC!$D$15="positive",SUM($F$5,$F$13,$F$20,$F$29,$F$32),"")</f>
        <v/>
      </c>
    </row>
  </sheetData>
  <mergeCells count="40">
    <mergeCell ref="B15:B16"/>
    <mergeCell ref="C15:D15"/>
    <mergeCell ref="B13:D13"/>
    <mergeCell ref="B14:D14"/>
    <mergeCell ref="A3:E4"/>
    <mergeCell ref="A5:A12"/>
    <mergeCell ref="B5:D5"/>
    <mergeCell ref="B6:D6"/>
    <mergeCell ref="B7:D7"/>
    <mergeCell ref="B8:D8"/>
    <mergeCell ref="B9:D9"/>
    <mergeCell ref="B10:B12"/>
    <mergeCell ref="C10:D10"/>
    <mergeCell ref="C11:D11"/>
    <mergeCell ref="C12:D12"/>
    <mergeCell ref="B17:B19"/>
    <mergeCell ref="C17:D17"/>
    <mergeCell ref="C18:D18"/>
    <mergeCell ref="C19:D19"/>
    <mergeCell ref="A20:A28"/>
    <mergeCell ref="B20:D20"/>
    <mergeCell ref="B21:D21"/>
    <mergeCell ref="B22:D22"/>
    <mergeCell ref="B23:D23"/>
    <mergeCell ref="B24:D24"/>
    <mergeCell ref="B25:D25"/>
    <mergeCell ref="B26:B28"/>
    <mergeCell ref="C26:D26"/>
    <mergeCell ref="C27:D27"/>
    <mergeCell ref="C28:D28"/>
    <mergeCell ref="A13:A19"/>
    <mergeCell ref="A35:D35"/>
    <mergeCell ref="A29:A31"/>
    <mergeCell ref="B29:D29"/>
    <mergeCell ref="B30:D30"/>
    <mergeCell ref="B31:D31"/>
    <mergeCell ref="A32:A34"/>
    <mergeCell ref="B32:D32"/>
    <mergeCell ref="B33:D33"/>
    <mergeCell ref="B34:D34"/>
  </mergeCells>
  <hyperlinks>
    <hyperlink ref="A1" location="'TOC'!B16" display="TOC" xr:uid="{00000000-0004-0000-0300-000000000000}"/>
  </hyperlinks>
  <pageMargins left="0.7" right="0.7" top="0.75" bottom="0.75" header="0.3" footer="0.3"/>
  <ignoredErrors>
    <ignoredError sqref="F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F60"/>
  <sheetViews>
    <sheetView zoomScale="71" zoomScaleNormal="100" workbookViewId="0">
      <pane ySplit="1" topLeftCell="A39" activePane="bottomLeft" state="frozen"/>
      <selection pane="bottomLeft" activeCell="F48" sqref="F48"/>
    </sheetView>
  </sheetViews>
  <sheetFormatPr defaultRowHeight="14.5"/>
  <cols>
    <col min="1" max="4" width="15" customWidth="1"/>
    <col min="5" max="5" width="10" customWidth="1"/>
    <col min="6" max="6" width="15" customWidth="1"/>
  </cols>
  <sheetData>
    <row r="1" spans="1:6" ht="15" customHeight="1">
      <c r="A1" s="11" t="s">
        <v>45</v>
      </c>
      <c r="B1" s="12" t="s">
        <v>29</v>
      </c>
    </row>
    <row r="2" spans="1:6" ht="15" customHeight="1"/>
    <row r="3" spans="1:6">
      <c r="A3" s="45"/>
      <c r="B3" s="45"/>
      <c r="C3" s="45"/>
      <c r="D3" s="45"/>
      <c r="E3" s="45"/>
      <c r="F3" s="13" t="s">
        <v>51</v>
      </c>
    </row>
    <row r="4" spans="1:6">
      <c r="A4" s="45"/>
      <c r="B4" s="45"/>
      <c r="C4" s="45"/>
      <c r="D4" s="45"/>
      <c r="E4" s="45"/>
      <c r="F4" s="14" t="s">
        <v>47</v>
      </c>
    </row>
    <row r="5" spans="1:6">
      <c r="A5" s="43" t="s">
        <v>155</v>
      </c>
      <c r="B5" s="44"/>
      <c r="C5" s="44"/>
      <c r="D5" s="44"/>
      <c r="E5" s="14" t="s">
        <v>47</v>
      </c>
      <c r="F5" s="22" t="str">
        <f>IF(TOC!$D$15="positive",SUM($F$6,$F$10),"")</f>
        <v/>
      </c>
    </row>
    <row r="6" spans="1:6">
      <c r="A6" s="43"/>
      <c r="B6" s="43" t="s">
        <v>156</v>
      </c>
      <c r="C6" s="44"/>
      <c r="D6" s="44"/>
      <c r="E6" s="14" t="s">
        <v>50</v>
      </c>
      <c r="F6" s="22" t="str">
        <f>IF(TOC!$D$15="positive",SUM($F$8,$F$9),"")</f>
        <v/>
      </c>
    </row>
    <row r="7" spans="1:6">
      <c r="A7" s="43"/>
      <c r="B7" s="43"/>
      <c r="C7" s="43" t="s">
        <v>157</v>
      </c>
      <c r="D7" s="43"/>
      <c r="E7" s="14" t="s">
        <v>107</v>
      </c>
      <c r="F7" s="19"/>
    </row>
    <row r="8" spans="1:6">
      <c r="A8" s="43"/>
      <c r="B8" s="43"/>
      <c r="C8" s="43" t="s">
        <v>158</v>
      </c>
      <c r="D8" s="43"/>
      <c r="E8" s="14" t="s">
        <v>56</v>
      </c>
      <c r="F8" s="20"/>
    </row>
    <row r="9" spans="1:6">
      <c r="A9" s="43"/>
      <c r="B9" s="43"/>
      <c r="C9" s="43" t="s">
        <v>159</v>
      </c>
      <c r="D9" s="43"/>
      <c r="E9" s="14" t="s">
        <v>58</v>
      </c>
      <c r="F9" s="19"/>
    </row>
    <row r="10" spans="1:6">
      <c r="A10" s="43"/>
      <c r="B10" s="43" t="s">
        <v>160</v>
      </c>
      <c r="C10" s="43"/>
      <c r="D10" s="43"/>
      <c r="E10" s="14" t="s">
        <v>111</v>
      </c>
      <c r="F10" s="20"/>
    </row>
    <row r="11" spans="1:6">
      <c r="A11" s="43" t="s">
        <v>161</v>
      </c>
      <c r="B11" s="44"/>
      <c r="C11" s="44"/>
      <c r="D11" s="44"/>
      <c r="E11" s="14" t="s">
        <v>112</v>
      </c>
      <c r="F11" s="22" t="str">
        <f>IF(TOC!$D$15="positive",SUM($F$12,$F$13),"")</f>
        <v/>
      </c>
    </row>
    <row r="12" spans="1:6">
      <c r="A12" s="43"/>
      <c r="B12" s="43" t="s">
        <v>158</v>
      </c>
      <c r="C12" s="43"/>
      <c r="D12" s="43"/>
      <c r="E12" s="14" t="s">
        <v>113</v>
      </c>
      <c r="F12" s="20"/>
    </row>
    <row r="13" spans="1:6">
      <c r="A13" s="43"/>
      <c r="B13" s="43" t="s">
        <v>159</v>
      </c>
      <c r="C13" s="43"/>
      <c r="D13" s="43"/>
      <c r="E13" s="14" t="s">
        <v>162</v>
      </c>
      <c r="F13" s="19"/>
    </row>
    <row r="14" spans="1:6">
      <c r="A14" s="43" t="s">
        <v>163</v>
      </c>
      <c r="B14" s="44"/>
      <c r="C14" s="44"/>
      <c r="D14" s="44"/>
      <c r="E14" s="14" t="s">
        <v>164</v>
      </c>
      <c r="F14" s="22" t="str">
        <f>IF(TOC!$D$15="positive",SUM($F$15,$F$16),"")</f>
        <v/>
      </c>
    </row>
    <row r="15" spans="1:6">
      <c r="A15" s="43"/>
      <c r="B15" s="43" t="s">
        <v>165</v>
      </c>
      <c r="C15" s="43"/>
      <c r="D15" s="43"/>
      <c r="E15" s="14" t="s">
        <v>60</v>
      </c>
      <c r="F15" s="19"/>
    </row>
    <row r="16" spans="1:6">
      <c r="A16" s="43"/>
      <c r="B16" s="43" t="s">
        <v>166</v>
      </c>
      <c r="C16" s="43"/>
      <c r="D16" s="43"/>
      <c r="E16" s="14" t="s">
        <v>62</v>
      </c>
      <c r="F16" s="20"/>
    </row>
    <row r="17" spans="1:6">
      <c r="A17" s="43" t="s">
        <v>167</v>
      </c>
      <c r="B17" s="43"/>
      <c r="C17" s="43"/>
      <c r="D17" s="43"/>
      <c r="E17" s="14" t="s">
        <v>64</v>
      </c>
      <c r="F17" s="19"/>
    </row>
    <row r="18" spans="1:6">
      <c r="A18" s="43" t="s">
        <v>168</v>
      </c>
      <c r="B18" s="44"/>
      <c r="C18" s="44"/>
      <c r="D18" s="44"/>
      <c r="E18" s="14" t="s">
        <v>66</v>
      </c>
      <c r="F18" s="22" t="str">
        <f>IF(TOC!$D$15="positive",SUM($F$19,$F$30),"")</f>
        <v/>
      </c>
    </row>
    <row r="19" spans="1:6">
      <c r="A19" s="43"/>
      <c r="B19" s="43" t="s">
        <v>169</v>
      </c>
      <c r="C19" s="44"/>
      <c r="D19" s="44"/>
      <c r="E19" s="14" t="s">
        <v>68</v>
      </c>
      <c r="F19" s="22" t="str">
        <f>IF(TOC!$D$15="positive",SUM($F$20,$F$21,$F$22,$F$23,$F$24,$F$25,$F$26,$F$29),"")</f>
        <v/>
      </c>
    </row>
    <row r="20" spans="1:6">
      <c r="A20" s="43"/>
      <c r="B20" s="43"/>
      <c r="C20" s="43" t="s">
        <v>79</v>
      </c>
      <c r="D20" s="43"/>
      <c r="E20" s="14" t="s">
        <v>70</v>
      </c>
      <c r="F20" s="20"/>
    </row>
    <row r="21" spans="1:6">
      <c r="A21" s="43"/>
      <c r="B21" s="43"/>
      <c r="C21" s="43" t="s">
        <v>85</v>
      </c>
      <c r="D21" s="43"/>
      <c r="E21" s="14" t="s">
        <v>72</v>
      </c>
      <c r="F21" s="19"/>
    </row>
    <row r="22" spans="1:6" ht="23" customHeight="1">
      <c r="A22" s="43"/>
      <c r="B22" s="43"/>
      <c r="C22" s="43" t="s">
        <v>170</v>
      </c>
      <c r="D22" s="43"/>
      <c r="E22" s="14" t="s">
        <v>171</v>
      </c>
      <c r="F22" s="20"/>
    </row>
    <row r="23" spans="1:6" ht="24.5" customHeight="1">
      <c r="A23" s="43"/>
      <c r="B23" s="43"/>
      <c r="C23" s="43" t="s">
        <v>172</v>
      </c>
      <c r="D23" s="43"/>
      <c r="E23" s="14" t="s">
        <v>173</v>
      </c>
      <c r="F23" s="19"/>
    </row>
    <row r="24" spans="1:6" ht="31.5" customHeight="1">
      <c r="A24" s="43"/>
      <c r="B24" s="43"/>
      <c r="C24" s="43" t="s">
        <v>174</v>
      </c>
      <c r="D24" s="43"/>
      <c r="E24" s="14" t="s">
        <v>175</v>
      </c>
      <c r="F24" s="20"/>
    </row>
    <row r="25" spans="1:6" ht="33" customHeight="1">
      <c r="A25" s="43"/>
      <c r="B25" s="43"/>
      <c r="C25" s="43" t="s">
        <v>176</v>
      </c>
      <c r="D25" s="43"/>
      <c r="E25" s="14" t="s">
        <v>177</v>
      </c>
      <c r="F25" s="19"/>
    </row>
    <row r="26" spans="1:6">
      <c r="A26" s="43"/>
      <c r="B26" s="43"/>
      <c r="C26" s="43" t="s">
        <v>178</v>
      </c>
      <c r="D26" s="18"/>
      <c r="E26" s="14" t="s">
        <v>179</v>
      </c>
      <c r="F26" s="26"/>
    </row>
    <row r="27" spans="1:6" ht="60">
      <c r="A27" s="43"/>
      <c r="B27" s="43"/>
      <c r="C27" s="43"/>
      <c r="D27" s="15" t="s">
        <v>180</v>
      </c>
      <c r="E27" s="14" t="s">
        <v>115</v>
      </c>
      <c r="F27" s="19"/>
    </row>
    <row r="28" spans="1:6" ht="70">
      <c r="A28" s="43"/>
      <c r="B28" s="43"/>
      <c r="C28" s="43"/>
      <c r="D28" s="15" t="s">
        <v>181</v>
      </c>
      <c r="E28" s="14" t="s">
        <v>116</v>
      </c>
      <c r="F28" s="20"/>
    </row>
    <row r="29" spans="1:6" ht="35" customHeight="1">
      <c r="A29" s="43"/>
      <c r="B29" s="43"/>
      <c r="C29" s="43" t="s">
        <v>182</v>
      </c>
      <c r="D29" s="43"/>
      <c r="E29" s="14" t="s">
        <v>117</v>
      </c>
      <c r="F29" s="19"/>
    </row>
    <row r="30" spans="1:6">
      <c r="A30" s="43"/>
      <c r="B30" s="43" t="s">
        <v>183</v>
      </c>
      <c r="C30" s="44"/>
      <c r="D30" s="44"/>
      <c r="E30" s="14" t="s">
        <v>119</v>
      </c>
      <c r="F30" s="22" t="str">
        <f>IF(TOC!$D$15="positive",SUM($F$31,$F$32,$F$33,$F$34,$F$35,$F$36,$F$37),"")</f>
        <v/>
      </c>
    </row>
    <row r="31" spans="1:6" ht="24.5" customHeight="1">
      <c r="A31" s="43"/>
      <c r="B31" s="43"/>
      <c r="C31" s="43" t="s">
        <v>184</v>
      </c>
      <c r="D31" s="43"/>
      <c r="E31" s="14" t="s">
        <v>185</v>
      </c>
      <c r="F31" s="19"/>
    </row>
    <row r="32" spans="1:6" ht="16.5" customHeight="1">
      <c r="A32" s="43"/>
      <c r="B32" s="43"/>
      <c r="C32" s="43" t="s">
        <v>186</v>
      </c>
      <c r="D32" s="43"/>
      <c r="E32" s="14" t="s">
        <v>187</v>
      </c>
      <c r="F32" s="20"/>
    </row>
    <row r="33" spans="1:6" ht="24.5" customHeight="1">
      <c r="A33" s="43"/>
      <c r="B33" s="43"/>
      <c r="C33" s="43" t="s">
        <v>188</v>
      </c>
      <c r="D33" s="43"/>
      <c r="E33" s="14" t="s">
        <v>189</v>
      </c>
      <c r="F33" s="19"/>
    </row>
    <row r="34" spans="1:6" ht="34.5" customHeight="1">
      <c r="A34" s="43"/>
      <c r="B34" s="43"/>
      <c r="C34" s="43" t="s">
        <v>190</v>
      </c>
      <c r="D34" s="43"/>
      <c r="E34" s="14" t="s">
        <v>120</v>
      </c>
      <c r="F34" s="20"/>
    </row>
    <row r="35" spans="1:6" ht="24.5" customHeight="1">
      <c r="A35" s="43"/>
      <c r="B35" s="43"/>
      <c r="C35" s="43" t="s">
        <v>191</v>
      </c>
      <c r="D35" s="43"/>
      <c r="E35" s="14" t="s">
        <v>121</v>
      </c>
      <c r="F35" s="19"/>
    </row>
    <row r="36" spans="1:6" ht="24.5" customHeight="1">
      <c r="A36" s="43"/>
      <c r="B36" s="43"/>
      <c r="C36" s="43" t="s">
        <v>172</v>
      </c>
      <c r="D36" s="43"/>
      <c r="E36" s="14" t="s">
        <v>122</v>
      </c>
      <c r="F36" s="20"/>
    </row>
    <row r="37" spans="1:6" ht="35.5" customHeight="1">
      <c r="A37" s="43"/>
      <c r="B37" s="43"/>
      <c r="C37" s="43" t="s">
        <v>174</v>
      </c>
      <c r="D37" s="43"/>
      <c r="E37" s="14" t="s">
        <v>192</v>
      </c>
      <c r="F37" s="19"/>
    </row>
    <row r="38" spans="1:6">
      <c r="A38" s="43" t="s">
        <v>193</v>
      </c>
      <c r="B38" s="43"/>
      <c r="C38" s="43"/>
      <c r="D38" s="43"/>
      <c r="E38" s="14" t="s">
        <v>194</v>
      </c>
      <c r="F38" s="20"/>
    </row>
    <row r="39" spans="1:6">
      <c r="A39" s="43" t="s">
        <v>195</v>
      </c>
      <c r="B39" s="44"/>
      <c r="C39" s="44"/>
      <c r="D39" s="44"/>
      <c r="E39" s="14" t="s">
        <v>124</v>
      </c>
      <c r="F39" s="22" t="str">
        <f>IF(TOC!$D$15="positive",SUM($F$40,$F$41,$F$42,$F$43),"")</f>
        <v/>
      </c>
    </row>
    <row r="40" spans="1:6">
      <c r="A40" s="43"/>
      <c r="B40" s="43" t="s">
        <v>79</v>
      </c>
      <c r="C40" s="43"/>
      <c r="D40" s="43"/>
      <c r="E40" s="14" t="s">
        <v>196</v>
      </c>
      <c r="F40" s="20"/>
    </row>
    <row r="41" spans="1:6">
      <c r="A41" s="43"/>
      <c r="B41" s="43" t="s">
        <v>63</v>
      </c>
      <c r="C41" s="43"/>
      <c r="D41" s="43"/>
      <c r="E41" s="14" t="s">
        <v>126</v>
      </c>
      <c r="F41" s="19"/>
    </row>
    <row r="42" spans="1:6">
      <c r="A42" s="43"/>
      <c r="B42" s="43" t="s">
        <v>65</v>
      </c>
      <c r="C42" s="43"/>
      <c r="D42" s="43"/>
      <c r="E42" s="14" t="s">
        <v>128</v>
      </c>
      <c r="F42" s="20"/>
    </row>
    <row r="43" spans="1:6">
      <c r="A43" s="43"/>
      <c r="B43" s="43" t="s">
        <v>197</v>
      </c>
      <c r="C43" s="43"/>
      <c r="D43" s="43"/>
      <c r="E43" s="14" t="s">
        <v>130</v>
      </c>
      <c r="F43" s="19"/>
    </row>
    <row r="44" spans="1:6">
      <c r="A44" s="43" t="s">
        <v>198</v>
      </c>
      <c r="B44" s="44"/>
      <c r="C44" s="44"/>
      <c r="D44" s="44"/>
      <c r="E44" s="14" t="s">
        <v>142</v>
      </c>
      <c r="F44" s="22" t="str">
        <f>IF(TOC!$D$15="positive",SUM($F$45,$F$46,$F$47),"")</f>
        <v/>
      </c>
    </row>
    <row r="45" spans="1:6">
      <c r="A45" s="43"/>
      <c r="B45" s="43" t="s">
        <v>199</v>
      </c>
      <c r="C45" s="43"/>
      <c r="D45" s="43"/>
      <c r="E45" s="14" t="s">
        <v>144</v>
      </c>
      <c r="F45" s="20"/>
    </row>
    <row r="46" spans="1:6">
      <c r="A46" s="43"/>
      <c r="B46" s="43" t="s">
        <v>200</v>
      </c>
      <c r="C46" s="43"/>
      <c r="D46" s="43"/>
      <c r="E46" s="14" t="s">
        <v>146</v>
      </c>
      <c r="F46" s="19"/>
    </row>
    <row r="47" spans="1:6">
      <c r="A47" s="43"/>
      <c r="B47" s="43" t="s">
        <v>197</v>
      </c>
      <c r="C47" s="44"/>
      <c r="D47" s="44"/>
      <c r="E47" s="14" t="s">
        <v>201</v>
      </c>
      <c r="F47" s="20"/>
    </row>
    <row r="48" spans="1:6">
      <c r="A48" s="43"/>
      <c r="B48" s="43"/>
      <c r="C48" s="43" t="s">
        <v>202</v>
      </c>
      <c r="D48" s="43"/>
      <c r="E48" s="14" t="s">
        <v>148</v>
      </c>
      <c r="F48" s="29"/>
    </row>
    <row r="49" spans="1:6">
      <c r="A49" s="43" t="s">
        <v>203</v>
      </c>
      <c r="B49" s="43"/>
      <c r="C49" s="43"/>
      <c r="D49" s="43"/>
      <c r="E49" s="14" t="s">
        <v>204</v>
      </c>
      <c r="F49" s="20"/>
    </row>
    <row r="50" spans="1:6">
      <c r="A50" s="43" t="s">
        <v>205</v>
      </c>
      <c r="B50" s="43"/>
      <c r="C50" s="43"/>
      <c r="D50" s="43"/>
      <c r="E50" s="14" t="s">
        <v>150</v>
      </c>
      <c r="F50" s="19"/>
    </row>
    <row r="51" spans="1:6">
      <c r="A51" s="43" t="s">
        <v>206</v>
      </c>
      <c r="B51" s="44"/>
      <c r="C51" s="44"/>
      <c r="D51" s="44"/>
      <c r="E51" s="14" t="s">
        <v>207</v>
      </c>
      <c r="F51" s="22" t="str">
        <f>IF(TOC!$D$15="positive",SUM($F$52,$F$53),"")</f>
        <v/>
      </c>
    </row>
    <row r="52" spans="1:6">
      <c r="A52" s="43"/>
      <c r="B52" s="43" t="s">
        <v>208</v>
      </c>
      <c r="C52" s="43"/>
      <c r="D52" s="43"/>
      <c r="E52" s="14" t="s">
        <v>152</v>
      </c>
      <c r="F52" s="19"/>
    </row>
    <row r="53" spans="1:6">
      <c r="A53" s="43"/>
      <c r="B53" s="43" t="s">
        <v>209</v>
      </c>
      <c r="C53" s="43"/>
      <c r="D53" s="43"/>
      <c r="E53" s="14" t="s">
        <v>210</v>
      </c>
      <c r="F53" s="20"/>
    </row>
    <row r="54" spans="1:6">
      <c r="A54" s="43" t="s">
        <v>211</v>
      </c>
      <c r="B54" s="43"/>
      <c r="C54" s="43"/>
      <c r="D54" s="43"/>
      <c r="E54" s="14" t="s">
        <v>154</v>
      </c>
      <c r="F54" s="19"/>
    </row>
    <row r="55" spans="1:6">
      <c r="A55" s="43" t="s">
        <v>212</v>
      </c>
      <c r="B55" s="44"/>
      <c r="C55" s="44"/>
      <c r="D55" s="44"/>
      <c r="E55" s="14" t="s">
        <v>213</v>
      </c>
      <c r="F55" s="22" t="str">
        <f>IF(TOC!$D$15="positive",SUM($F$56,$F$57),"")</f>
        <v/>
      </c>
    </row>
    <row r="56" spans="1:6">
      <c r="A56" s="43"/>
      <c r="B56" s="43" t="s">
        <v>214</v>
      </c>
      <c r="C56" s="43"/>
      <c r="D56" s="43"/>
      <c r="E56" s="14" t="s">
        <v>215</v>
      </c>
      <c r="F56" s="19"/>
    </row>
    <row r="57" spans="1:6">
      <c r="A57" s="43"/>
      <c r="B57" s="43" t="s">
        <v>216</v>
      </c>
      <c r="C57" s="43"/>
      <c r="D57" s="43"/>
      <c r="E57" s="14" t="s">
        <v>217</v>
      </c>
      <c r="F57" s="20"/>
    </row>
    <row r="58" spans="1:6">
      <c r="A58" s="43" t="s">
        <v>218</v>
      </c>
      <c r="B58" s="43"/>
      <c r="C58" s="43"/>
      <c r="D58" s="43"/>
      <c r="E58" s="14" t="s">
        <v>219</v>
      </c>
      <c r="F58" s="22" t="str">
        <f>IF(TOC!$D$15="positive",SUM($F$5,$F$11,$F$14,$F$17,$F$18,$F$38,$F$39,$F$44,$F$49,$F$50,$F$51,$F$54,$F$55),"")</f>
        <v/>
      </c>
    </row>
    <row r="59" spans="1:6">
      <c r="A59" s="43" t="s">
        <v>220</v>
      </c>
      <c r="B59" s="43"/>
      <c r="C59" s="43"/>
      <c r="D59" s="43"/>
      <c r="E59" s="14" t="s">
        <v>221</v>
      </c>
      <c r="F59" s="22" t="str">
        <f>IF(TOC!$D$15="positive",SUM('T01.02'!$F$35,$F$58),"")</f>
        <v/>
      </c>
    </row>
    <row r="60" spans="1:6" ht="15" customHeight="1"/>
  </sheetData>
  <mergeCells count="66">
    <mergeCell ref="A3:E4"/>
    <mergeCell ref="A5:A10"/>
    <mergeCell ref="B5:D5"/>
    <mergeCell ref="B6:B9"/>
    <mergeCell ref="C6:D6"/>
    <mergeCell ref="C7:D7"/>
    <mergeCell ref="C8:D8"/>
    <mergeCell ref="C9:D9"/>
    <mergeCell ref="B10:D10"/>
    <mergeCell ref="A11:A13"/>
    <mergeCell ref="B11:D11"/>
    <mergeCell ref="B12:D12"/>
    <mergeCell ref="B13:D13"/>
    <mergeCell ref="A14:A16"/>
    <mergeCell ref="B14:D14"/>
    <mergeCell ref="B15:D15"/>
    <mergeCell ref="B16:D16"/>
    <mergeCell ref="A17:D17"/>
    <mergeCell ref="A18:A37"/>
    <mergeCell ref="B18:D18"/>
    <mergeCell ref="B19:B29"/>
    <mergeCell ref="C19:D19"/>
    <mergeCell ref="C20:D20"/>
    <mergeCell ref="C21:D21"/>
    <mergeCell ref="C22:D22"/>
    <mergeCell ref="C23:D23"/>
    <mergeCell ref="C24:D24"/>
    <mergeCell ref="C25:D25"/>
    <mergeCell ref="C26:C28"/>
    <mergeCell ref="C29:D29"/>
    <mergeCell ref="B30:B37"/>
    <mergeCell ref="C30:D30"/>
    <mergeCell ref="C31:D31"/>
    <mergeCell ref="C32:D32"/>
    <mergeCell ref="C33:D33"/>
    <mergeCell ref="C34:D34"/>
    <mergeCell ref="C35:D35"/>
    <mergeCell ref="C36:D36"/>
    <mergeCell ref="C37:D37"/>
    <mergeCell ref="A38:D38"/>
    <mergeCell ref="A39:A43"/>
    <mergeCell ref="B39:D39"/>
    <mergeCell ref="B40:D40"/>
    <mergeCell ref="B41:D41"/>
    <mergeCell ref="B42:D42"/>
    <mergeCell ref="B43:D43"/>
    <mergeCell ref="A44:A48"/>
    <mergeCell ref="B44:D44"/>
    <mergeCell ref="B45:D45"/>
    <mergeCell ref="B46:D46"/>
    <mergeCell ref="B47:B48"/>
    <mergeCell ref="C47:D47"/>
    <mergeCell ref="C48:D48"/>
    <mergeCell ref="A49:D49"/>
    <mergeCell ref="A50:D50"/>
    <mergeCell ref="A51:A53"/>
    <mergeCell ref="B51:D51"/>
    <mergeCell ref="B52:D52"/>
    <mergeCell ref="B53:D53"/>
    <mergeCell ref="A58:D58"/>
    <mergeCell ref="A59:D59"/>
    <mergeCell ref="A54:D54"/>
    <mergeCell ref="A55:A57"/>
    <mergeCell ref="B55:D55"/>
    <mergeCell ref="B56:D56"/>
    <mergeCell ref="B57:D57"/>
  </mergeCells>
  <hyperlinks>
    <hyperlink ref="A1" location="'TOC'!B17" display="TOC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D52"/>
  <sheetViews>
    <sheetView zoomScale="96" zoomScaleNormal="100" workbookViewId="0">
      <pane ySplit="1" topLeftCell="A44" activePane="bottomLeft" state="frozen"/>
      <selection pane="bottomLeft" activeCell="F48" sqref="F48"/>
    </sheetView>
  </sheetViews>
  <sheetFormatPr defaultRowHeight="14.5"/>
  <cols>
    <col min="1" max="2" width="15" customWidth="1"/>
    <col min="3" max="3" width="10" customWidth="1"/>
    <col min="4" max="4" width="15" customWidth="1"/>
  </cols>
  <sheetData>
    <row r="1" spans="1:4" ht="15" customHeight="1">
      <c r="A1" s="11" t="s">
        <v>45</v>
      </c>
      <c r="B1" s="12" t="s">
        <v>32</v>
      </c>
    </row>
    <row r="2" spans="1:4" ht="15" customHeight="1"/>
    <row r="3" spans="1:4">
      <c r="A3" s="45"/>
      <c r="B3" s="45"/>
      <c r="C3" s="45"/>
      <c r="D3" s="13" t="s">
        <v>51</v>
      </c>
    </row>
    <row r="4" spans="1:4">
      <c r="A4" s="45"/>
      <c r="B4" s="45"/>
      <c r="C4" s="45"/>
      <c r="D4" s="14" t="s">
        <v>47</v>
      </c>
    </row>
    <row r="5" spans="1:4" ht="14.5" customHeight="1">
      <c r="A5" s="24" t="s">
        <v>222</v>
      </c>
      <c r="B5" s="18"/>
      <c r="C5" s="14" t="s">
        <v>47</v>
      </c>
      <c r="D5" s="25"/>
    </row>
    <row r="6" spans="1:4">
      <c r="A6" s="15" t="s">
        <v>223</v>
      </c>
      <c r="B6" s="18"/>
      <c r="C6" s="14" t="s">
        <v>162</v>
      </c>
      <c r="D6" s="26"/>
    </row>
    <row r="7" spans="1:4" ht="14.5" customHeight="1">
      <c r="A7" s="50" t="s">
        <v>224</v>
      </c>
      <c r="B7" s="49"/>
      <c r="C7" s="14" t="s">
        <v>68</v>
      </c>
      <c r="D7" s="19"/>
    </row>
    <row r="8" spans="1:4">
      <c r="A8" s="24" t="s">
        <v>225</v>
      </c>
      <c r="B8" s="18"/>
      <c r="C8" s="14" t="s">
        <v>70</v>
      </c>
      <c r="D8" s="26"/>
    </row>
    <row r="9" spans="1:4" ht="14.5" customHeight="1">
      <c r="A9" s="50" t="s">
        <v>226</v>
      </c>
      <c r="B9" s="49"/>
      <c r="C9" s="14" t="s">
        <v>175</v>
      </c>
      <c r="D9" s="19"/>
    </row>
    <row r="10" spans="1:4" ht="15" customHeight="1">
      <c r="A10" s="50" t="s">
        <v>227</v>
      </c>
      <c r="B10" s="49"/>
      <c r="C10" s="14" t="s">
        <v>177</v>
      </c>
      <c r="D10" s="20"/>
    </row>
    <row r="11" spans="1:4" ht="15" customHeight="1">
      <c r="A11" s="24" t="s">
        <v>228</v>
      </c>
      <c r="B11" s="18"/>
      <c r="C11" s="14" t="s">
        <v>179</v>
      </c>
      <c r="D11" s="25"/>
    </row>
    <row r="12" spans="1:4" ht="14.5" customHeight="1">
      <c r="A12" s="50" t="s">
        <v>229</v>
      </c>
      <c r="B12" s="49"/>
      <c r="C12" s="14" t="s">
        <v>187</v>
      </c>
      <c r="D12" s="20"/>
    </row>
    <row r="13" spans="1:4" ht="15" customHeight="1">
      <c r="A13" s="50" t="s">
        <v>230</v>
      </c>
      <c r="B13" s="49"/>
      <c r="C13" s="14" t="s">
        <v>121</v>
      </c>
      <c r="D13" s="29"/>
    </row>
    <row r="14" spans="1:4" ht="15" customHeight="1">
      <c r="A14" s="50" t="s">
        <v>231</v>
      </c>
      <c r="B14" s="49"/>
      <c r="C14" s="14" t="s">
        <v>122</v>
      </c>
      <c r="D14" s="28"/>
    </row>
    <row r="15" spans="1:4" ht="15" customHeight="1">
      <c r="A15" s="50" t="s">
        <v>232</v>
      </c>
      <c r="B15" s="49"/>
      <c r="C15" s="14" t="s">
        <v>194</v>
      </c>
      <c r="D15" s="19"/>
    </row>
    <row r="16" spans="1:4" ht="15" customHeight="1">
      <c r="A16" s="50" t="s">
        <v>233</v>
      </c>
      <c r="B16" s="49"/>
      <c r="C16" s="14" t="s">
        <v>124</v>
      </c>
      <c r="D16" s="20"/>
    </row>
    <row r="17" spans="1:4" ht="15" customHeight="1">
      <c r="A17" s="50" t="s">
        <v>234</v>
      </c>
      <c r="B17" s="49"/>
      <c r="C17" s="14" t="s">
        <v>235</v>
      </c>
      <c r="D17" s="22" t="str">
        <f>IF(TOC!$D$18="positive",$D$5-$D$6-$D$7+$D$8+$D$9-$D$10+$D$11+$D$12+$D$13+$D$14+$D$15-$D$16,"")</f>
        <v/>
      </c>
    </row>
    <row r="18" spans="1:4">
      <c r="A18" s="43" t="s">
        <v>236</v>
      </c>
      <c r="B18" s="18"/>
      <c r="C18" s="14" t="s">
        <v>196</v>
      </c>
      <c r="D18" s="22" t="str">
        <f>IF(TOC!$D$18="positive",SUM($D$19,$D$20),"")</f>
        <v/>
      </c>
    </row>
    <row r="19" spans="1:4">
      <c r="A19" s="43"/>
      <c r="B19" s="15" t="s">
        <v>237</v>
      </c>
      <c r="C19" s="14" t="s">
        <v>126</v>
      </c>
      <c r="D19" s="19"/>
    </row>
    <row r="20" spans="1:4" ht="20">
      <c r="A20" s="43"/>
      <c r="B20" s="15" t="s">
        <v>238</v>
      </c>
      <c r="C20" s="14" t="s">
        <v>128</v>
      </c>
      <c r="D20" s="20"/>
    </row>
    <row r="21" spans="1:4" ht="14.5" customHeight="1">
      <c r="A21" s="50" t="s">
        <v>239</v>
      </c>
      <c r="B21" s="49"/>
      <c r="C21" s="14" t="s">
        <v>240</v>
      </c>
      <c r="D21" s="19"/>
    </row>
    <row r="22" spans="1:4">
      <c r="A22" s="43" t="s">
        <v>241</v>
      </c>
      <c r="B22" s="18"/>
      <c r="C22" s="14" t="s">
        <v>130</v>
      </c>
      <c r="D22" s="22" t="str">
        <f>IF(TOC!$D$18="positive",SUM($D$23,$D$24,$D$25,$D$26),"")</f>
        <v/>
      </c>
    </row>
    <row r="23" spans="1:4" ht="20">
      <c r="A23" s="43"/>
      <c r="B23" s="15" t="s">
        <v>242</v>
      </c>
      <c r="C23" s="14" t="s">
        <v>132</v>
      </c>
      <c r="D23" s="19"/>
    </row>
    <row r="24" spans="1:4" ht="20">
      <c r="A24" s="43"/>
      <c r="B24" s="15" t="s">
        <v>243</v>
      </c>
      <c r="C24" s="14" t="s">
        <v>134</v>
      </c>
      <c r="D24" s="41"/>
    </row>
    <row r="25" spans="1:4">
      <c r="A25" s="43"/>
      <c r="B25" s="15" t="s">
        <v>244</v>
      </c>
      <c r="C25" s="14" t="s">
        <v>245</v>
      </c>
      <c r="D25" s="19"/>
    </row>
    <row r="26" spans="1:4" ht="20">
      <c r="A26" s="43"/>
      <c r="B26" s="15" t="s">
        <v>246</v>
      </c>
      <c r="C26" s="14" t="s">
        <v>136</v>
      </c>
      <c r="D26" s="20"/>
    </row>
    <row r="27" spans="1:4" ht="15" customHeight="1">
      <c r="A27" s="24" t="s">
        <v>247</v>
      </c>
      <c r="B27" s="18"/>
      <c r="C27" s="14" t="s">
        <v>248</v>
      </c>
      <c r="D27" s="25"/>
    </row>
    <row r="28" spans="1:4" ht="54" customHeight="1">
      <c r="A28" s="24" t="s">
        <v>249</v>
      </c>
      <c r="B28" s="18"/>
      <c r="C28" s="14" t="s">
        <v>138</v>
      </c>
      <c r="D28" s="26"/>
    </row>
    <row r="29" spans="1:4" ht="82.5" customHeight="1">
      <c r="A29" s="24" t="s">
        <v>250</v>
      </c>
      <c r="B29" s="18"/>
      <c r="C29" s="14" t="s">
        <v>144</v>
      </c>
      <c r="D29" s="25"/>
    </row>
    <row r="30" spans="1:4" ht="55.5" customHeight="1">
      <c r="A30" s="50" t="s">
        <v>251</v>
      </c>
      <c r="B30" s="49"/>
      <c r="C30" s="14" t="s">
        <v>150</v>
      </c>
      <c r="D30" s="28"/>
    </row>
    <row r="31" spans="1:4">
      <c r="A31" s="43" t="s">
        <v>252</v>
      </c>
      <c r="B31" s="18"/>
      <c r="C31" s="14" t="s">
        <v>207</v>
      </c>
      <c r="D31" s="22" t="str">
        <f>IF(TOC!$D$18="positive",SUM($D$32,$D$33,$D$34,$D$35,$D$36),"")</f>
        <v/>
      </c>
    </row>
    <row r="32" spans="1:4" ht="20">
      <c r="A32" s="43"/>
      <c r="B32" s="15" t="s">
        <v>253</v>
      </c>
      <c r="C32" s="14" t="s">
        <v>152</v>
      </c>
      <c r="D32" s="20"/>
    </row>
    <row r="33" spans="1:4" ht="20">
      <c r="A33" s="43"/>
      <c r="B33" s="15" t="s">
        <v>254</v>
      </c>
      <c r="C33" s="14" t="s">
        <v>210</v>
      </c>
      <c r="D33" s="19"/>
    </row>
    <row r="34" spans="1:4">
      <c r="A34" s="43"/>
      <c r="B34" s="15" t="s">
        <v>244</v>
      </c>
      <c r="C34" s="14" t="s">
        <v>154</v>
      </c>
      <c r="D34" s="20"/>
    </row>
    <row r="35" spans="1:4" ht="20">
      <c r="A35" s="43"/>
      <c r="B35" s="15" t="s">
        <v>246</v>
      </c>
      <c r="C35" s="14" t="s">
        <v>213</v>
      </c>
      <c r="D35" s="19"/>
    </row>
    <row r="36" spans="1:4">
      <c r="A36" s="43"/>
      <c r="B36" s="15" t="s">
        <v>255</v>
      </c>
      <c r="C36" s="14" t="s">
        <v>215</v>
      </c>
      <c r="D36" s="20"/>
    </row>
    <row r="37" spans="1:4" ht="14.5" customHeight="1">
      <c r="A37" s="50" t="s">
        <v>256</v>
      </c>
      <c r="B37" s="49"/>
      <c r="C37" s="14" t="s">
        <v>217</v>
      </c>
      <c r="D37" s="19"/>
    </row>
    <row r="38" spans="1:4" ht="15" customHeight="1">
      <c r="A38" s="50" t="s">
        <v>257</v>
      </c>
      <c r="B38" s="49"/>
      <c r="C38" s="14" t="s">
        <v>219</v>
      </c>
      <c r="D38" s="20"/>
    </row>
    <row r="39" spans="1:4" ht="15" customHeight="1">
      <c r="A39" s="50" t="s">
        <v>258</v>
      </c>
      <c r="B39" s="49"/>
      <c r="C39" s="14" t="s">
        <v>221</v>
      </c>
      <c r="D39" s="19"/>
    </row>
    <row r="40" spans="1:4" ht="15" customHeight="1">
      <c r="A40" s="50" t="s">
        <v>259</v>
      </c>
      <c r="B40" s="49"/>
      <c r="C40" s="14" t="s">
        <v>74</v>
      </c>
      <c r="D40" s="22" t="str">
        <f>IF(TOC!$D$18="positive",+SUM($D$17)-SUM($D$18)-SUM($D$21)-SUM($D$22)+SUM($D$27)-SUM($D$28)-SUM($D$29)-SUM($D$30)-SUM($D$31)+SUM($D$37)+SUM($D$38)+SUM($D$39),"")</f>
        <v/>
      </c>
    </row>
    <row r="41" spans="1:4" ht="15" customHeight="1">
      <c r="A41" s="50" t="s">
        <v>260</v>
      </c>
      <c r="B41" s="49"/>
      <c r="C41" s="14" t="s">
        <v>76</v>
      </c>
      <c r="D41" s="19"/>
    </row>
    <row r="42" spans="1:4" ht="15" customHeight="1">
      <c r="A42" s="50" t="s">
        <v>261</v>
      </c>
      <c r="B42" s="49"/>
      <c r="C42" s="14" t="s">
        <v>78</v>
      </c>
      <c r="D42" s="22" t="str">
        <f>IF(TOC!$D$18="positive",SUM($D$40)-SUM($D$41),"")</f>
        <v/>
      </c>
    </row>
    <row r="43" spans="1:4">
      <c r="A43" s="43" t="s">
        <v>262</v>
      </c>
      <c r="B43" s="18"/>
      <c r="C43" s="14" t="s">
        <v>263</v>
      </c>
      <c r="D43" s="22" t="str">
        <f>IF(TOC!$D$18="positive",SUM($D$44)-SUM($D$45),"")</f>
        <v/>
      </c>
    </row>
    <row r="44" spans="1:4" ht="20">
      <c r="A44" s="43"/>
      <c r="B44" s="15" t="s">
        <v>264</v>
      </c>
      <c r="C44" s="14" t="s">
        <v>265</v>
      </c>
      <c r="D44" s="20"/>
    </row>
    <row r="45" spans="1:4" ht="40">
      <c r="A45" s="43"/>
      <c r="B45" s="15" t="s">
        <v>266</v>
      </c>
      <c r="C45" s="14" t="s">
        <v>267</v>
      </c>
      <c r="D45" s="19"/>
    </row>
    <row r="46" spans="1:4">
      <c r="A46" s="43" t="s">
        <v>268</v>
      </c>
      <c r="B46" s="18"/>
      <c r="C46" s="14" t="s">
        <v>80</v>
      </c>
      <c r="D46" s="22" t="str">
        <f>IF(TOC!$D$18="positive",SUM($D$47)-SUM($D$48),"")</f>
        <v/>
      </c>
    </row>
    <row r="47" spans="1:4" ht="40">
      <c r="A47" s="43"/>
      <c r="B47" s="15" t="s">
        <v>269</v>
      </c>
      <c r="C47" s="14" t="s">
        <v>82</v>
      </c>
      <c r="D47" s="28"/>
    </row>
    <row r="48" spans="1:4" ht="40">
      <c r="A48" s="43"/>
      <c r="B48" s="15" t="s">
        <v>270</v>
      </c>
      <c r="C48" s="14" t="s">
        <v>84</v>
      </c>
      <c r="D48" s="29"/>
    </row>
    <row r="49" spans="1:4" ht="16.5" customHeight="1">
      <c r="A49" s="50" t="s">
        <v>423</v>
      </c>
      <c r="B49" s="49"/>
      <c r="C49" s="14" t="s">
        <v>86</v>
      </c>
      <c r="D49" s="22" t="str">
        <f>IF(TOC!$D$18="positive",SUM($D$42)+SUM($D$43)+SUM($D$46),"")</f>
        <v/>
      </c>
    </row>
    <row r="50" spans="1:4" ht="15" customHeight="1">
      <c r="A50" s="50" t="s">
        <v>271</v>
      </c>
      <c r="B50" s="49"/>
      <c r="C50" s="14" t="s">
        <v>88</v>
      </c>
      <c r="D50" s="28"/>
    </row>
    <row r="51" spans="1:4" ht="15" customHeight="1">
      <c r="A51" s="50" t="s">
        <v>272</v>
      </c>
      <c r="B51" s="49"/>
      <c r="C51" s="14" t="s">
        <v>90</v>
      </c>
      <c r="D51" s="22" t="str">
        <f>IF(TOC!$D$18="positive",SUM($D$49)-SUM($D$50),"")</f>
        <v/>
      </c>
    </row>
    <row r="52" spans="1:4" ht="15" customHeight="1"/>
  </sheetData>
  <mergeCells count="26">
    <mergeCell ref="A51:B51"/>
    <mergeCell ref="A50:B50"/>
    <mergeCell ref="A49:B49"/>
    <mergeCell ref="A42:B42"/>
    <mergeCell ref="A41:B41"/>
    <mergeCell ref="A3:C4"/>
    <mergeCell ref="A7:B7"/>
    <mergeCell ref="A9:B9"/>
    <mergeCell ref="A10:B10"/>
    <mergeCell ref="A12:B12"/>
    <mergeCell ref="A13:B13"/>
    <mergeCell ref="A14:B14"/>
    <mergeCell ref="A15:B15"/>
    <mergeCell ref="A16:B16"/>
    <mergeCell ref="A17:B17"/>
    <mergeCell ref="A31:A36"/>
    <mergeCell ref="A46:A48"/>
    <mergeCell ref="A43:A45"/>
    <mergeCell ref="A18:A20"/>
    <mergeCell ref="A21:B21"/>
    <mergeCell ref="A22:A26"/>
    <mergeCell ref="A30:B30"/>
    <mergeCell ref="A40:B40"/>
    <mergeCell ref="A39:B39"/>
    <mergeCell ref="A38:B38"/>
    <mergeCell ref="A37:B37"/>
  </mergeCells>
  <hyperlinks>
    <hyperlink ref="A1" location="'TOC'!B18" display="TOC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H16"/>
  <sheetViews>
    <sheetView zoomScale="71" zoomScaleNormal="100" workbookViewId="0">
      <pane ySplit="1" topLeftCell="A2" activePane="bottomLeft" state="frozen"/>
      <selection pane="bottomLeft" activeCell="D15" sqref="D15"/>
    </sheetView>
  </sheetViews>
  <sheetFormatPr defaultRowHeight="14.5"/>
  <cols>
    <col min="1" max="2" width="15" customWidth="1"/>
    <col min="3" max="3" width="10" customWidth="1"/>
    <col min="4" max="4" width="15" customWidth="1"/>
    <col min="6" max="6" width="29.453125" customWidth="1"/>
  </cols>
  <sheetData>
    <row r="1" spans="1:8" ht="15" customHeight="1">
      <c r="A1" s="11" t="s">
        <v>45</v>
      </c>
      <c r="B1" s="12" t="s">
        <v>273</v>
      </c>
    </row>
    <row r="2" spans="1:8" ht="15" customHeight="1"/>
    <row r="3" spans="1:8">
      <c r="A3" s="45"/>
      <c r="B3" s="45"/>
      <c r="C3" s="45"/>
      <c r="D3" s="13" t="s">
        <v>274</v>
      </c>
    </row>
    <row r="4" spans="1:8">
      <c r="A4" s="45"/>
      <c r="B4" s="45"/>
      <c r="C4" s="45"/>
      <c r="D4" s="14" t="s">
        <v>47</v>
      </c>
    </row>
    <row r="5" spans="1:8">
      <c r="A5" s="43" t="s">
        <v>275</v>
      </c>
      <c r="B5" s="43"/>
      <c r="C5" s="14" t="s">
        <v>47</v>
      </c>
      <c r="D5" s="22" t="str">
        <f>IF(TOC!$D$19="positive",SUM($D$6)*0.25,"")</f>
        <v/>
      </c>
    </row>
    <row r="6" spans="1:8">
      <c r="A6" s="43" t="s">
        <v>276</v>
      </c>
      <c r="B6" s="43"/>
      <c r="C6" s="14" t="s">
        <v>50</v>
      </c>
      <c r="D6" s="22" t="str">
        <f>IF(TOC!$D$19="positive",SUM($D$7,$D$9),"")</f>
        <v/>
      </c>
    </row>
    <row r="7" spans="1:8">
      <c r="A7" s="43" t="s">
        <v>277</v>
      </c>
      <c r="B7" s="18"/>
      <c r="C7" s="14" t="s">
        <v>107</v>
      </c>
      <c r="D7" s="19"/>
    </row>
    <row r="8" spans="1:8" ht="40">
      <c r="A8" s="43"/>
      <c r="B8" s="15" t="s">
        <v>278</v>
      </c>
      <c r="C8" s="14" t="s">
        <v>56</v>
      </c>
      <c r="D8" s="20"/>
    </row>
    <row r="9" spans="1:8">
      <c r="A9" s="43" t="s">
        <v>279</v>
      </c>
      <c r="B9" s="18"/>
      <c r="C9" s="14" t="s">
        <v>58</v>
      </c>
      <c r="D9" s="22" t="str">
        <f>IF(TOC!$D$19="positive",SUM($D$10,$D$11,$D$12,$D$13),"")</f>
        <v/>
      </c>
    </row>
    <row r="10" spans="1:8" ht="90">
      <c r="A10" s="43"/>
      <c r="B10" s="15" t="s">
        <v>412</v>
      </c>
      <c r="C10" s="14" t="s">
        <v>111</v>
      </c>
      <c r="D10" s="29"/>
      <c r="F10" s="35"/>
    </row>
    <row r="11" spans="1:8" ht="40">
      <c r="A11" s="43"/>
      <c r="B11" s="15" t="s">
        <v>411</v>
      </c>
      <c r="C11" s="14" t="s">
        <v>112</v>
      </c>
      <c r="D11" s="28"/>
      <c r="F11" s="36"/>
    </row>
    <row r="12" spans="1:8" ht="60">
      <c r="A12" s="43"/>
      <c r="B12" s="15" t="s">
        <v>413</v>
      </c>
      <c r="C12" s="14" t="s">
        <v>113</v>
      </c>
      <c r="D12" s="29"/>
      <c r="F12" s="36"/>
      <c r="H12" s="34"/>
    </row>
    <row r="13" spans="1:8" ht="30">
      <c r="A13" s="43"/>
      <c r="B13" s="15" t="s">
        <v>414</v>
      </c>
      <c r="C13" s="14" t="s">
        <v>164</v>
      </c>
      <c r="D13" s="20"/>
      <c r="F13" s="36"/>
    </row>
    <row r="14" spans="1:8">
      <c r="A14" s="43" t="s">
        <v>280</v>
      </c>
      <c r="B14" s="43"/>
      <c r="C14" s="14" t="s">
        <v>60</v>
      </c>
      <c r="D14" s="19"/>
    </row>
    <row r="15" spans="1:8">
      <c r="A15" s="43" t="s">
        <v>281</v>
      </c>
      <c r="B15" s="43"/>
      <c r="C15" s="14" t="s">
        <v>62</v>
      </c>
      <c r="D15" s="23" t="str">
        <f>IF(TOC!$D$19="positive",ABS(SUM($D$14,-$D$6)/SUM($D$6)),"")</f>
        <v/>
      </c>
    </row>
    <row r="16" spans="1:8" ht="15" customHeight="1"/>
  </sheetData>
  <mergeCells count="7">
    <mergeCell ref="A14:B14"/>
    <mergeCell ref="A15:B15"/>
    <mergeCell ref="A3:C4"/>
    <mergeCell ref="A5:B5"/>
    <mergeCell ref="A6:B6"/>
    <mergeCell ref="A7:A8"/>
    <mergeCell ref="A9:A13"/>
  </mergeCells>
  <hyperlinks>
    <hyperlink ref="A1" location="'TOC'!B19" display="TOC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19"/>
  <sheetViews>
    <sheetView zoomScale="75" zoomScaleNormal="100" workbookViewId="0">
      <pane ySplit="1" topLeftCell="A2" activePane="bottomLeft" state="frozen"/>
      <selection pane="bottomLeft" activeCell="E9" sqref="E9"/>
    </sheetView>
  </sheetViews>
  <sheetFormatPr defaultRowHeight="14.5"/>
  <cols>
    <col min="1" max="2" width="15" customWidth="1"/>
    <col min="3" max="3" width="10" customWidth="1"/>
    <col min="4" max="4" width="15" customWidth="1"/>
  </cols>
  <sheetData>
    <row r="1" spans="1:7" ht="15" customHeight="1">
      <c r="A1" s="11" t="s">
        <v>45</v>
      </c>
      <c r="B1" s="12" t="s">
        <v>282</v>
      </c>
    </row>
    <row r="2" spans="1:7" ht="15" customHeight="1"/>
    <row r="3" spans="1:7" ht="30">
      <c r="A3" s="45"/>
      <c r="B3" s="45"/>
      <c r="C3" s="45"/>
      <c r="D3" s="13" t="s">
        <v>283</v>
      </c>
    </row>
    <row r="4" spans="1:7">
      <c r="A4" s="45"/>
      <c r="B4" s="45"/>
      <c r="C4" s="45"/>
      <c r="D4" s="14" t="s">
        <v>47</v>
      </c>
    </row>
    <row r="5" spans="1:7">
      <c r="A5" s="43" t="s">
        <v>284</v>
      </c>
      <c r="B5" s="18"/>
      <c r="C5" s="14" t="s">
        <v>47</v>
      </c>
      <c r="D5" s="22" t="str">
        <f>IF(TOC!$D$20="positive",MAX($D$6,$D$7),"")</f>
        <v/>
      </c>
    </row>
    <row r="6" spans="1:7" ht="31.5" customHeight="1">
      <c r="A6" s="43"/>
      <c r="B6" s="15" t="s">
        <v>285</v>
      </c>
      <c r="C6" s="14" t="s">
        <v>50</v>
      </c>
      <c r="D6" s="32" t="str">
        <f>IF(TOC!$D$20="positive",SUM('T80.01'!$E$6),"")</f>
        <v/>
      </c>
    </row>
    <row r="7" spans="1:7" ht="20">
      <c r="A7" s="43"/>
      <c r="B7" s="15" t="s">
        <v>286</v>
      </c>
      <c r="C7" s="14" t="s">
        <v>107</v>
      </c>
      <c r="D7" s="22" t="str">
        <f>IF(TOC!$D$20="positive",SUM('T70.01'!$D$5),"")</f>
        <v/>
      </c>
    </row>
    <row r="8" spans="1:7">
      <c r="A8" s="15" t="s">
        <v>415</v>
      </c>
      <c r="B8" s="37"/>
      <c r="C8" s="38" t="s">
        <v>56</v>
      </c>
      <c r="D8" s="22" t="str">
        <f>'T90.00'!H5</f>
        <v/>
      </c>
    </row>
    <row r="9" spans="1:7">
      <c r="A9" s="43" t="s">
        <v>287</v>
      </c>
      <c r="B9" s="18"/>
      <c r="C9" s="14"/>
      <c r="D9" s="21" t="s">
        <v>288</v>
      </c>
      <c r="G9" s="30"/>
    </row>
    <row r="10" spans="1:7" ht="30">
      <c r="A10" s="43"/>
      <c r="B10" s="15" t="s">
        <v>289</v>
      </c>
      <c r="C10" s="14" t="s">
        <v>58</v>
      </c>
      <c r="D10" s="20"/>
    </row>
    <row r="11" spans="1:7" ht="30">
      <c r="A11" s="43"/>
      <c r="B11" s="15" t="s">
        <v>290</v>
      </c>
      <c r="C11" s="14" t="s">
        <v>111</v>
      </c>
      <c r="D11" s="19"/>
    </row>
    <row r="12" spans="1:7" ht="15" customHeight="1"/>
    <row r="19" spans="2:2">
      <c r="B19" s="31"/>
    </row>
  </sheetData>
  <mergeCells count="3">
    <mergeCell ref="A3:C4"/>
    <mergeCell ref="A5:A7"/>
    <mergeCell ref="A9:A11"/>
  </mergeCells>
  <hyperlinks>
    <hyperlink ref="A1" location="'TOC'!B20" display="TOC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706F-7894-486F-B778-927A7F1F81F7}">
  <dimension ref="A1:G20"/>
  <sheetViews>
    <sheetView zoomScale="89" workbookViewId="0">
      <selection activeCell="E6" sqref="E6"/>
    </sheetView>
  </sheetViews>
  <sheetFormatPr defaultRowHeight="15" customHeight="1"/>
  <cols>
    <col min="1" max="2" width="15" customWidth="1"/>
    <col min="3" max="3" width="29.81640625" customWidth="1"/>
    <col min="4" max="4" width="10" customWidth="1"/>
    <col min="5" max="5" width="15" customWidth="1"/>
  </cols>
  <sheetData>
    <row r="1" spans="1:7" ht="15" customHeight="1">
      <c r="A1" s="11" t="s">
        <v>45</v>
      </c>
      <c r="B1" s="12" t="s">
        <v>408</v>
      </c>
      <c r="G1" s="30"/>
    </row>
    <row r="3" spans="1:7" ht="20">
      <c r="A3" s="45"/>
      <c r="B3" s="45"/>
      <c r="C3" s="45"/>
      <c r="D3" s="45"/>
      <c r="E3" s="13" t="s">
        <v>291</v>
      </c>
    </row>
    <row r="4" spans="1:7" ht="14.5">
      <c r="A4" s="45"/>
      <c r="B4" s="45"/>
      <c r="C4" s="45"/>
      <c r="D4" s="45"/>
      <c r="E4" s="14" t="s">
        <v>47</v>
      </c>
    </row>
    <row r="5" spans="1:7" ht="14.5" customHeight="1">
      <c r="A5" s="51" t="s">
        <v>292</v>
      </c>
      <c r="B5" s="54"/>
      <c r="C5" s="49"/>
      <c r="D5" s="14"/>
      <c r="E5" s="21" t="s">
        <v>288</v>
      </c>
    </row>
    <row r="6" spans="1:7" ht="27" customHeight="1">
      <c r="A6" s="52"/>
      <c r="B6" s="50" t="s">
        <v>285</v>
      </c>
      <c r="C6" s="49"/>
      <c r="D6" s="14" t="s">
        <v>47</v>
      </c>
      <c r="E6" s="22" t="str">
        <f>IF(UPPER(E9)="YES",150000,IF(OR(UPPER(E8)="YES",UPPER(E10)="YES",UPPER(E11)="YES"),125000,IF(OR(UPPER(E12)="YES",UPPER(E13)="YES",UPPER(E14)="YES",UPPER(E15)="YES",UPPER(E16)="YES",UPPER(E17)="YES"),50000,"")))</f>
        <v/>
      </c>
      <c r="G6" s="34"/>
    </row>
    <row r="7" spans="1:7" ht="14.5">
      <c r="A7" s="43" t="s">
        <v>409</v>
      </c>
      <c r="B7" s="54"/>
      <c r="C7" s="49"/>
      <c r="D7" s="14"/>
      <c r="E7" s="21" t="s">
        <v>288</v>
      </c>
      <c r="G7" s="30"/>
    </row>
    <row r="8" spans="1:7" ht="15" customHeight="1">
      <c r="A8" s="43"/>
      <c r="B8" s="50" t="s">
        <v>293</v>
      </c>
      <c r="C8" s="49"/>
      <c r="D8" s="14" t="s">
        <v>112</v>
      </c>
      <c r="E8" s="16"/>
    </row>
    <row r="9" spans="1:7" ht="15" customHeight="1">
      <c r="A9" s="43"/>
      <c r="B9" s="50" t="s">
        <v>295</v>
      </c>
      <c r="C9" s="49"/>
      <c r="D9" s="14" t="s">
        <v>113</v>
      </c>
      <c r="E9" s="42"/>
    </row>
    <row r="10" spans="1:7" ht="15" customHeight="1">
      <c r="A10" s="43"/>
      <c r="B10" s="50" t="s">
        <v>296</v>
      </c>
      <c r="C10" s="49"/>
      <c r="D10" s="14" t="s">
        <v>162</v>
      </c>
      <c r="E10" s="16"/>
    </row>
    <row r="11" spans="1:7" ht="15" customHeight="1">
      <c r="A11" s="43"/>
      <c r="B11" s="50" t="s">
        <v>297</v>
      </c>
      <c r="C11" s="49"/>
      <c r="D11" s="14" t="s">
        <v>164</v>
      </c>
      <c r="E11" s="42"/>
    </row>
    <row r="12" spans="1:7" ht="15" customHeight="1">
      <c r="A12" s="43"/>
      <c r="B12" s="50" t="s">
        <v>298</v>
      </c>
      <c r="C12" s="49"/>
      <c r="D12" s="14" t="s">
        <v>60</v>
      </c>
      <c r="E12" s="16"/>
    </row>
    <row r="13" spans="1:7" ht="15" customHeight="1">
      <c r="A13" s="43"/>
      <c r="B13" s="50" t="s">
        <v>299</v>
      </c>
      <c r="C13" s="49"/>
      <c r="D13" s="14" t="s">
        <v>62</v>
      </c>
      <c r="E13" s="42"/>
    </row>
    <row r="14" spans="1:7" ht="15" customHeight="1">
      <c r="A14" s="43"/>
      <c r="B14" s="50" t="s">
        <v>300</v>
      </c>
      <c r="C14" s="49"/>
      <c r="D14" s="14" t="s">
        <v>64</v>
      </c>
      <c r="E14" s="16"/>
    </row>
    <row r="15" spans="1:7" ht="15" customHeight="1">
      <c r="A15" s="43"/>
      <c r="B15" s="50" t="s">
        <v>301</v>
      </c>
      <c r="C15" s="49"/>
      <c r="D15" s="14" t="s">
        <v>66</v>
      </c>
      <c r="E15" s="42"/>
    </row>
    <row r="16" spans="1:7" ht="15" customHeight="1">
      <c r="A16" s="43"/>
      <c r="B16" s="50" t="s">
        <v>302</v>
      </c>
      <c r="C16" s="49"/>
      <c r="D16" s="14" t="s">
        <v>68</v>
      </c>
      <c r="E16" s="16"/>
    </row>
    <row r="17" spans="1:5" ht="15" customHeight="1">
      <c r="A17" s="43"/>
      <c r="B17" s="50" t="s">
        <v>303</v>
      </c>
      <c r="C17" s="49"/>
      <c r="D17" s="14" t="s">
        <v>70</v>
      </c>
      <c r="E17" s="42"/>
    </row>
    <row r="18" spans="1:5" ht="14.5"/>
    <row r="19" spans="1:5" ht="14.5"/>
    <row r="20" spans="1:5" ht="14.5"/>
  </sheetData>
  <mergeCells count="16">
    <mergeCell ref="A3:D4"/>
    <mergeCell ref="A5:A6"/>
    <mergeCell ref="B5:C5"/>
    <mergeCell ref="B17:C17"/>
    <mergeCell ref="B6:C6"/>
    <mergeCell ref="B16:C16"/>
    <mergeCell ref="A7:A1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hyperlinks>
    <hyperlink ref="A1" location="'TOC'!B25" display="TOC" xr:uid="{17CD169F-D0CE-401A-A253-0E0B9D32FAA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24BAA5-2B70-4FFC-954A-27CAF7614563}">
          <x14:formula1>
            <xm:f>_dropDownSheet!$A$5:$B$5</xm:f>
          </x14:formula1>
          <xm:sqref>E8:E17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http://schemas.dnb.nl/sharepoint">T031-2038329287-1113</_dlc_DocId>
    <_dlc_DocIdUrl xmlns="http://schemas.dnb.nl/sharepoint">
      <Url>https://dnbnl.sharepoint.com/sites/TK-tu-Crypto/_layouts/15/DocIdRedir.aspx?ID=T031-2038329287-1113</Url>
      <Description>T031-2038329287-1113</Description>
    </_dlc_DocIdUrl>
    <DNB_AuteurFix xmlns="2b7775fb-69f3-476f-8dd4-a7a99ecbf3a2">
      <UserInfo>
        <DisplayName/>
        <AccountId xsi:nil="true"/>
        <AccountType/>
      </UserInfo>
    </DNB_AuteurFix>
    <DNB_Sjabloon xmlns="2b7775fb-69f3-476f-8dd4-a7a99ecbf3a2" xsi:nil="true"/>
    <necaf4278cf449b68edc9fc9fb7d70f4 xmlns="2b7775fb-69f3-476f-8dd4-a7a99ecbf3a2">
      <Terms xmlns="http://schemas.microsoft.com/office/infopath/2007/PartnerControls"/>
    </necaf4278cf449b68edc9fc9fb7d70f4>
    <DNB_Opmerkingen xmlns="2b7775fb-69f3-476f-8dd4-a7a99ecbf3a2" xsi:nil="true"/>
    <f416c62b8084a6924c1caabc0cb60db6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Toezicht Grootbanken, Beleggingsondernemingen ＆ Betaalinstellingen</TermName>
          <TermId xmlns="http://schemas.microsoft.com/office/infopath/2007/PartnerControls">a4263b3d-4c62-46e8-bf12-46e11c5d8e76</TermId>
        </TermInfo>
      </Terms>
    </f416c62b8084a6924c1caabc0cb60db6>
    <m2811a07b6c6fd47188d63596ada41d4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Elektronischgeld- ＆ Betaalinstellingen</TermName>
          <TermId xmlns="http://schemas.microsoft.com/office/infopath/2007/PartnerControls">67744950-2ef2-411b-b39d-8736839b496e</TermId>
        </TermInfo>
      </Terms>
    </m2811a07b6c6fd47188d63596ada41d4>
    <DNB_EmTo xmlns="2b7775fb-69f3-476f-8dd4-a7a99ecbf3a2" xsi:nil="true"/>
    <TaxCatchAll xmlns="2b7775fb-69f3-476f-8dd4-a7a99ecbf3a2">
      <Value>39</Value>
      <Value>3</Value>
      <Value>37</Value>
      <Value>22</Value>
    </TaxCatchAll>
    <DNB_EmAttachmentNames xmlns="2b7775fb-69f3-476f-8dd4-a7a99ecbf3a2" xsi:nil="true"/>
    <DNB_EmCC xmlns="2b7775fb-69f3-476f-8dd4-a7a99ecbf3a2" xsi:nil="true"/>
    <DNB_Distributie xmlns="2b7775fb-69f3-476f-8dd4-a7a99ecbf3a2">false</DNB_Distributie>
    <DNB_EmDate xmlns="2b7775fb-69f3-476f-8dd4-a7a99ecbf3a2" xsi:nil="true"/>
    <DNB_CCOntvanger xmlns="2b7775fb-69f3-476f-8dd4-a7a99ecbf3a2">
      <UserInfo>
        <DisplayName/>
        <AccountId xsi:nil="true"/>
        <AccountType/>
      </UserInfo>
    </DNB_CCOntvanger>
    <DNB_Ontvanger xmlns="2b7775fb-69f3-476f-8dd4-a7a99ecbf3a2">
      <UserInfo>
        <DisplayName/>
        <AccountId xsi:nil="true"/>
        <AccountType/>
      </UserInfo>
    </DNB_Ontvanger>
    <DNB_EmFromName xmlns="2b7775fb-69f3-476f-8dd4-a7a99ecbf3a2" xsi:nil="true"/>
    <DNB_EmAttachCount xmlns="2b7775fb-69f3-476f-8dd4-a7a99ecbf3a2" xsi:nil="true"/>
    <od8e6e3d90a0498c44d1c8f50b765f78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beleid</TermName>
          <TermId xmlns="http://schemas.microsoft.com/office/infopath/2007/PartnerControls">2cd5db70-10f3-4aa3-8f62-1897cdecfa41</TermId>
        </TermInfo>
        <TermInfo xmlns="http://schemas.microsoft.com/office/infopath/2007/PartnerControls">
          <TermName xmlns="http://schemas.microsoft.com/office/infopath/2007/PartnerControls">Extern beleid</TermName>
          <TermId xmlns="http://schemas.microsoft.com/office/infopath/2007/PartnerControls">fab79870-268b-4c90-a544-d9d763475fa6</TermId>
        </TermInfo>
      </Terms>
    </od8e6e3d90a0498c44d1c8f50b765f78>
    <bfb153e6fc6542b64c092840b0d9e035 xmlns="2b7775fb-69f3-476f-8dd4-a7a99ecbf3a2">
      <Terms xmlns="http://schemas.microsoft.com/office/infopath/2007/PartnerControls"/>
    </bfb153e6fc6542b64c092840b0d9e035>
    <SharedWithUsers xmlns="2b7775fb-69f3-476f-8dd4-a7a99ecbf3a2">
      <UserInfo>
        <DisplayName/>
        <AccountId xsi:nil="true"/>
        <AccountType/>
      </UserInfo>
    </SharedWithUsers>
    <_dlc_DocIdPersistId xmlns="2b7775fb-69f3-476f-8dd4-a7a99ecbf3a2">false</_dlc_DocIdPersist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NB Taak Document" ma:contentTypeID="0x0101001A9AF98CE4D646E7BAD5E0A615FBC45700531684C5AA7845B1B8AD3BF3F8A4C4F8005A21B22EBCCD3247A59EFDD2D937F345" ma:contentTypeVersion="14" ma:contentTypeDescription="DNB Taak Document" ma:contentTypeScope="" ma:versionID="b20fb8f44744ee4213c2512f24dde101">
  <xsd:schema xmlns:xsd="http://www.w3.org/2001/XMLSchema" xmlns:xs="http://www.w3.org/2001/XMLSchema" xmlns:p="http://schemas.microsoft.com/office/2006/metadata/properties" xmlns:ns2="2b7775fb-69f3-476f-8dd4-a7a99ecbf3a2" xmlns:ns4="http://schemas.dnb.nl/sharepoint" xmlns:ns5="87c9dbb0-8dd8-4588-8fdf-b24288c1fffc" targetNamespace="http://schemas.microsoft.com/office/2006/metadata/properties" ma:root="true" ma:fieldsID="3cce35b7b12d38896070833321008a18" ns2:_="" ns4:_="" ns5:_="">
    <xsd:import namespace="2b7775fb-69f3-476f-8dd4-a7a99ecbf3a2"/>
    <xsd:import namespace="http://schemas.dnb.nl/sharepoint"/>
    <xsd:import namespace="87c9dbb0-8dd8-4588-8fdf-b24288c1fffc"/>
    <xsd:element name="properties">
      <xsd:complexType>
        <xsd:sequence>
          <xsd:element name="documentManagement">
            <xsd:complexType>
              <xsd:all>
                <xsd:element ref="ns2:DNB_AuteurFix" minOccurs="0"/>
                <xsd:element ref="ns2:DNB_Ontvanger" minOccurs="0"/>
                <xsd:element ref="ns2:DNB_CCOntvanger" minOccurs="0"/>
                <xsd:element ref="ns2:DNB_Opmerkingen" minOccurs="0"/>
                <xsd:element ref="ns2:DNB_Sjabloon" minOccurs="0"/>
                <xsd:element ref="ns2:DNB_EmTo" minOccurs="0"/>
                <xsd:element ref="ns2:DNB_EmFromName" minOccurs="0"/>
                <xsd:element ref="ns2:DNB_EmCC" minOccurs="0"/>
                <xsd:element ref="ns2:DNB_EmDate" minOccurs="0"/>
                <xsd:element ref="ns2:DNB_EmAttachCount" minOccurs="0"/>
                <xsd:element ref="ns2:DNB_EmAttachmentNames" minOccurs="0"/>
                <xsd:element ref="ns2:DNB_Distributie" minOccurs="0"/>
                <xsd:element ref="ns4:_dlc_DocId" minOccurs="0"/>
                <xsd:element ref="ns4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m2811a07b6c6fd47188d63596ada41d4" minOccurs="0"/>
                <xsd:element ref="ns2:bfb153e6fc6542b64c092840b0d9e035" minOccurs="0"/>
                <xsd:element ref="ns2:f416c62b8084a6924c1caabc0cb60db6" minOccurs="0"/>
                <xsd:element ref="ns2:necaf4278cf449b68edc9fc9fb7d70f4" minOccurs="0"/>
                <xsd:element ref="ns2:od8e6e3d90a0498c44d1c8f50b765f78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75fb-69f3-476f-8dd4-a7a99ecbf3a2" elementFormDefault="qualified">
    <xsd:import namespace="http://schemas.microsoft.com/office/2006/documentManagement/types"/>
    <xsd:import namespace="http://schemas.microsoft.com/office/infopath/2007/PartnerControls"/>
    <xsd:element name="DNB_AuteurFix" ma:index="10" nillable="true" ma:displayName="Author" ma:SearchPeopleOnly="false" ma:internalName="DNB_AuteurFix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ntvanger" ma:index="11" nillable="true" ma:displayName="Recipient" ma:SearchPeopleOnly="false" ma:internalName="DNB_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CCOntvanger" ma:index="12" nillable="true" ma:displayName="CC Recipient" ma:SearchPeopleOnly="false" ma:internalName="DNB_CC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pmerkingen" ma:index="13" nillable="true" ma:displayName="Remarks" ma:hidden="true" ma:internalName="DNB_Opmerkingen">
      <xsd:simpleType>
        <xsd:restriction base="dms:Note"/>
      </xsd:simpleType>
    </xsd:element>
    <xsd:element name="DNB_Sjabloon" ma:index="14" nillable="true" ma:displayName="Sjabloon" ma:hidden="true" ma:internalName="DNB_Sjabloon">
      <xsd:simpleType>
        <xsd:restriction base="dms:Text"/>
      </xsd:simpleType>
    </xsd:element>
    <xsd:element name="DNB_EmTo" ma:index="15" nillable="true" ma:displayName="E-mail To" ma:hidden="true" ma:internalName="DNB_EmTo">
      <xsd:simpleType>
        <xsd:restriction base="dms:Note">
          <xsd:maxLength value="255"/>
        </xsd:restriction>
      </xsd:simpleType>
    </xsd:element>
    <xsd:element name="DNB_EmFromName" ma:index="16" nillable="true" ma:displayName="E-mail From" ma:hidden="true" ma:internalName="DNB_EmFromName">
      <xsd:simpleType>
        <xsd:restriction base="dms:Text"/>
      </xsd:simpleType>
    </xsd:element>
    <xsd:element name="DNB_EmCC" ma:index="17" nillable="true" ma:displayName="E-mail CC" ma:hidden="true" ma:internalName="DNB_EmCC">
      <xsd:simpleType>
        <xsd:restriction base="dms:Note">
          <xsd:maxLength value="255"/>
        </xsd:restriction>
      </xsd:simpleType>
    </xsd:element>
    <xsd:element name="DNB_EmDate" ma:index="18" nillable="true" ma:displayName="E-mail Date" ma:hidden="true" ma:internalName="DNB_EmDate">
      <xsd:simpleType>
        <xsd:restriction base="dms:DateTime"/>
      </xsd:simpleType>
    </xsd:element>
    <xsd:element name="DNB_EmAttachCount" ma:index="19" nillable="true" ma:displayName="E-mail Attachment Count" ma:hidden="true" ma:internalName="DNB_EmAttachCount">
      <xsd:simpleType>
        <xsd:restriction base="dms:Text"/>
      </xsd:simpleType>
    </xsd:element>
    <xsd:element name="DNB_EmAttachmentNames" ma:index="20" nillable="true" ma:displayName="E-mail Attachment Names" ma:hidden="true" ma:internalName="DNB_EmAttachmentNames">
      <xsd:simpleType>
        <xsd:restriction base="dms:Note">
          <xsd:maxLength value="255"/>
        </xsd:restriction>
      </xsd:simpleType>
    </xsd:element>
    <xsd:element name="DNB_Distributie" ma:index="21" nillable="true" ma:displayName="Distributie" ma:default="False" ma:internalName="DNB_Distributie">
      <xsd:simpleType>
        <xsd:restriction base="dms:Boolean"/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37418bb6-ad16-4108-914c-02fa8a59acd1}" ma:internalName="TaxCatchAll" ma:showField="CatchAllData" ma:web="2b7775fb-69f3-476f-8dd4-a7a99ecb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hidden="true" ma:list="{37418bb6-ad16-4108-914c-02fa8a59acd1}" ma:internalName="TaxCatchAllLabel" ma:readOnly="true" ma:showField="CatchAllDataLabel" ma:web="2b7775fb-69f3-476f-8dd4-a7a99ecb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2811a07b6c6fd47188d63596ada41d4" ma:index="30" nillable="true" ma:taxonomy="true" ma:internalName="m2811a07b6c6fd47188d63596ada41d4" ma:taxonomyFieldName="DNB_Afdeling" ma:displayName="Department" ma:default="3;#Elektronischgeld- ＆ Betaalinstellingen|67744950-2ef2-411b-b39d-8736839b496e" ma:fieldId="{62811a07-b6c6-fd47-188d-63596ada41d4}" ma:sspId="b8135cd8-dd77-44d6-bdcc-adbf336672a2" ma:termSetId="f1bb8585-b79d-427a-822a-3c18649c75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fb153e6fc6542b64c092840b0d9e035" ma:index="31" nillable="true" ma:taxonomy="true" ma:internalName="bfb153e6fc6542b64c092840b0d9e035" ma:taxonomyFieldName="DNB_Documenttype" ma:displayName="Documenttype" ma:fieldId="{bfb153e6-fc65-42b6-4c09-2840b0d9e035}" ma:sspId="b8135cd8-dd77-44d6-bdcc-adbf336672a2" ma:termSetId="395ce03d-0244-47ca-98a5-087ed0cdc9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416c62b8084a6924c1caabc0cb60db6" ma:index="32" nillable="true" ma:taxonomy="true" ma:internalName="f416c62b8084a6924c1caabc0cb60db6" ma:taxonomyFieldName="DNB_Divisie" ma:displayName="Division" ma:default="22;#Toezicht Grootbanken, Beleggingsondernemingen ＆ Betaalinstellingen|a4263b3d-4c62-46e8-bf12-46e11c5d8e76" ma:fieldId="{f416c62b-8084-a692-4c1c-aabc0cb60db6}" ma:sspId="b8135cd8-dd77-44d6-bdcc-adbf336672a2" ma:termSetId="f1bb8585-b79d-427a-822a-3c18649c75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caf4278cf449b68edc9fc9fb7d70f4" ma:index="33" nillable="true" ma:taxonomy="true" ma:internalName="necaf4278cf449b68edc9fc9fb7d70f4" ma:taxonomyFieldName="DNB_Organisatie" ma:displayName="Organisatie" ma:fieldId="{7ecaf427-8cf4-49b6-8edc-9fc9fb7d70f4}" ma:sspId="b8135cd8-dd77-44d6-bdcc-adbf336672a2" ma:termSetId="cff3295c-381d-4bfc-9d04-386d5e3f8d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e6e3d90a0498c44d1c8f50b765f78" ma:index="34" nillable="true" ma:taxonomy="true" ma:internalName="od8e6e3d90a0498c44d1c8f50b765f78" ma:taxonomyFieldName="DNB_Taaklabel" ma:displayName="DNB Label" ma:default="" ma:fieldId="{8d8e6e3d-90a0-498c-44d1-c8f50b765f78}" ma:taxonomyMulti="true" ma:sspId="b8135cd8-dd77-44d6-bdcc-adbf336672a2" ma:termSetId="090b21a2-0fe0-4d6c-a6c2-301ed207ecf5" ma:anchorId="a9878e55-9bb7-4b7e-b575-0cacd70096dc" ma:open="false" ma:isKeyword="false">
      <xsd:complexType>
        <xsd:sequence>
          <xsd:element ref="pc:Terms" minOccurs="0" maxOccurs="1"/>
        </xsd:sequence>
      </xsd:complexType>
    </xsd:element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dnb.nl/sharepoint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dbb0-8dd8-4588-8fdf-b24288c1f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DD3D9-6E8E-4997-AAB5-FF820E767807}">
  <ds:schemaRefs>
    <ds:schemaRef ds:uri="2b7775fb-69f3-476f-8dd4-a7a99ecbf3a2"/>
    <ds:schemaRef ds:uri="http://purl.org/dc/dcmitype/"/>
    <ds:schemaRef ds:uri="http://purl.org/dc/elements/1.1/"/>
    <ds:schemaRef ds:uri="http://schemas.microsoft.com/office/2006/documentManagement/types"/>
    <ds:schemaRef ds:uri="http://schemas.dnb.nl/sharepoint"/>
    <ds:schemaRef ds:uri="87c9dbb0-8dd8-4588-8fdf-b24288c1fffc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1E0EE7-6D1D-478D-AB09-18F933650F7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115C7F8-25BF-46BF-B90F-DDC043285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75fb-69f3-476f-8dd4-a7a99ecbf3a2"/>
    <ds:schemaRef ds:uri="http://schemas.dnb.nl/sharepoint"/>
    <ds:schemaRef ds:uri="87c9dbb0-8dd8-4588-8fdf-b24288c1f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741222-4F9A-4DF4-94FE-60262D1D35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ed6b73-a13f-4cca-b0d1-f1f31638eb40}" enabled="1" method="Standard" siteId="{9ecbd628-0072-405d-8567-32c6750b0d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TOC</vt:lpstr>
      <vt:lpstr>T00.01</vt:lpstr>
      <vt:lpstr>T01.01</vt:lpstr>
      <vt:lpstr>T01.02</vt:lpstr>
      <vt:lpstr>T01.03</vt:lpstr>
      <vt:lpstr>T02.00</vt:lpstr>
      <vt:lpstr>T70.01</vt:lpstr>
      <vt:lpstr>T71.01</vt:lpstr>
      <vt:lpstr>T80.01</vt:lpstr>
      <vt:lpstr>T83.00</vt:lpstr>
      <vt:lpstr>T90.00</vt:lpstr>
      <vt:lpstr>_dropDownSheet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2026 - FINREP CASPs - UPDATED - English</dc:title>
  <dc:subject/>
  <dc:creator>Apache POI</dc:creator>
  <cp:keywords/>
  <dc:description/>
  <cp:lastModifiedBy>Yannick Roos (TGBB_EBIN)</cp:lastModifiedBy>
  <cp:revision/>
  <dcterms:created xsi:type="dcterms:W3CDTF">2024-01-23T15:15:19Z</dcterms:created>
  <dcterms:modified xsi:type="dcterms:W3CDTF">2026-06-15T08:27:00Z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ol Version">
    <vt:lpwstr>V13.6.0</vt:lpwstr>
  </property>
  <property fmtid="{D5CDD505-2E9C-101B-9397-08002B2CF9AE}" pid="3" name="Library Version">
    <vt:lpwstr>B0025</vt:lpwstr>
  </property>
  <property fmtid="{D5CDD505-2E9C-101B-9397-08002B2CF9AE}" pid="4" name="ContentTypeId">
    <vt:lpwstr>0x0101001A9AF98CE4D646E7BAD5E0A615FBC45700531684C5AA7845B1B8AD3BF3F8A4C4F8005A21B22EBCCD3247A59EFDD2D937F345</vt:lpwstr>
  </property>
  <property fmtid="{D5CDD505-2E9C-101B-9397-08002B2CF9AE}" pid="5" name="DNB_Divisie">
    <vt:lpwstr>22;#Toezicht Grootbanken, Beleggingsondernemingen ＆ Betaalinstellingen|a4263b3d-4c62-46e8-bf12-46e11c5d8e76</vt:lpwstr>
  </property>
  <property fmtid="{D5CDD505-2E9C-101B-9397-08002B2CF9AE}" pid="6" name="_dlc_DocIdItemGuid">
    <vt:lpwstr>7631066c-b715-4d86-9dbd-5268cde30846</vt:lpwstr>
  </property>
  <property fmtid="{D5CDD505-2E9C-101B-9397-08002B2CF9AE}" pid="7" name="DNB_Afdeling">
    <vt:lpwstr>3;#Elektronischgeld- ＆ Betaalinstellingen|67744950-2ef2-411b-b39d-8736839b496e</vt:lpwstr>
  </property>
  <property fmtid="{D5CDD505-2E9C-101B-9397-08002B2CF9AE}" pid="8" name="Jaar">
    <vt:lpwstr>125;#2026|2e171c9a-c7a5-45ed-a67a-4bf884151fc5</vt:lpwstr>
  </property>
  <property fmtid="{D5CDD505-2E9C-101B-9397-08002B2CF9AE}" pid="9" name="DNB_Status">
    <vt:lpwstr>5;#Lopend|9178452f-7c5d-4617-8a9d-cb6cbffbcbfc</vt:lpwstr>
  </property>
  <property fmtid="{D5CDD505-2E9C-101B-9397-08002B2CF9AE}" pid="10" name="DNB_Taaklabel">
    <vt:lpwstr>37;#Intern beleid|2cd5db70-10f3-4aa3-8f62-1897cdecfa41;#39;#Extern beleid|fab79870-268b-4c90-a544-d9d763475fa6</vt:lpwstr>
  </property>
  <property fmtid="{D5CDD505-2E9C-101B-9397-08002B2CF9AE}" pid="11" name="DNB_Organisatie">
    <vt:lpwstr/>
  </property>
  <property fmtid="{D5CDD505-2E9C-101B-9397-08002B2CF9AE}" pid="12" name="MediaServiceImageTags">
    <vt:lpwstr/>
  </property>
  <property fmtid="{D5CDD505-2E9C-101B-9397-08002B2CF9AE}" pid="13" name="DNB_Sector1">
    <vt:lpwstr/>
  </property>
  <property fmtid="{D5CDD505-2E9C-101B-9397-08002B2CF9AE}" pid="14" name="DNB_Documenttype_2">
    <vt:lpwstr/>
  </property>
  <property fmtid="{D5CDD505-2E9C-101B-9397-08002B2CF9AE}" pid="15" name="n5abb288ad104138b2cc16855f6b7dac">
    <vt:lpwstr>2026|2e171c9a-c7a5-45ed-a67a-4bf884151fc5</vt:lpwstr>
  </property>
  <property fmtid="{D5CDD505-2E9C-101B-9397-08002B2CF9AE}" pid="16" name="DNB_Documenttype">
    <vt:lpwstr/>
  </property>
  <property fmtid="{D5CDD505-2E9C-101B-9397-08002B2CF9AE}" pid="17" name="xd_ProgID">
    <vt:lpwstr/>
  </property>
  <property fmtid="{D5CDD505-2E9C-101B-9397-08002B2CF9AE}" pid="18" name="ComplianceAssetId">
    <vt:lpwstr/>
  </property>
  <property fmtid="{D5CDD505-2E9C-101B-9397-08002B2CF9AE}" pid="19" name="DNB_ExternKenmerk">
    <vt:lpwstr/>
  </property>
  <property fmtid="{D5CDD505-2E9C-101B-9397-08002B2CF9AE}" pid="20" name="TemplateUrl">
    <vt:lpwstr/>
  </property>
  <property fmtid="{D5CDD505-2E9C-101B-9397-08002B2CF9AE}" pid="21" name="xd_Signature">
    <vt:bool>false</vt:bool>
  </property>
  <property fmtid="{D5CDD505-2E9C-101B-9397-08002B2CF9AE}" pid="22" name="lda0e043566dcacd3d66b94d90c3f946">
    <vt:lpwstr>Lopend|9178452f-7c5d-4617-8a9d-cb6cbffbcbfc</vt:lpwstr>
  </property>
  <property fmtid="{D5CDD505-2E9C-101B-9397-08002B2CF9AE}" pid="23" name="DNB_Geadresseerde">
    <vt:lpwstr/>
  </property>
  <property fmtid="{D5CDD505-2E9C-101B-9397-08002B2CF9AE}" pid="24" name="TriggerFlowInfo">
    <vt:lpwstr/>
  </property>
</Properties>
</file>