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S:\STAT\STAT\Internet\Contentmanagement\Digitaal Loket Rapportages\Toezichtrapportages\Betaalinstellingen en elektronischgeldinstellingen\Gebruikersdocumentatie\"/>
    </mc:Choice>
  </mc:AlternateContent>
  <xr:revisionPtr revIDLastSave="0" documentId="13_ncr:1_{37461D79-2DCC-4D01-9490-503855E4535A}" xr6:coauthVersionLast="47" xr6:coauthVersionMax="47" xr10:uidLastSave="{00000000-0000-0000-0000-000000000000}"/>
  <bookViews>
    <workbookView xWindow="-120" yWindow="-120" windowWidth="29040" windowHeight="15720" xr2:uid="{00000000-000D-0000-FFFF-FFFF00000000}"/>
  </bookViews>
  <sheets>
    <sheet name="TOC" sheetId="1" r:id="rId1"/>
    <sheet name="T00.01" sheetId="3" r:id="rId2"/>
    <sheet name="T01.01" sheetId="4" r:id="rId3"/>
    <sheet name="T01.02" sheetId="5" r:id="rId4"/>
    <sheet name="T01.03" sheetId="6" r:id="rId5"/>
    <sheet name="T01.09" sheetId="7" r:id="rId6"/>
    <sheet name="T02.00" sheetId="8" r:id="rId7"/>
    <sheet name="T09.01" sheetId="9" r:id="rId8"/>
    <sheet name="T09.02" sheetId="10" r:id="rId9"/>
    <sheet name="T31.01" sheetId="11" r:id="rId10"/>
    <sheet name="T31.02" sheetId="12" r:id="rId11"/>
    <sheet name="T80.01" sheetId="13" r:id="rId12"/>
    <sheet name="T80.02" sheetId="14" r:id="rId13"/>
    <sheet name="T80.03" sheetId="15" r:id="rId14"/>
    <sheet name="T81.01" sheetId="16" r:id="rId15"/>
    <sheet name="T81.02" sheetId="17" r:id="rId16"/>
    <sheet name="T81.03" sheetId="18" r:id="rId17"/>
    <sheet name="T82.00" sheetId="19" r:id="rId18"/>
    <sheet name="T90.00" sheetId="20" r:id="rId19"/>
    <sheet name="_dropDownSheet" sheetId="2" state="hidden" r:id="rId2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20" l="1"/>
  <c r="H8" i="20"/>
  <c r="E6" i="18"/>
  <c r="D6" i="17"/>
  <c r="E6" i="15"/>
  <c r="E6" i="14"/>
  <c r="H12" i="20"/>
  <c r="H11" i="20"/>
  <c r="H50" i="20"/>
  <c r="H49" i="20"/>
  <c r="H46" i="20"/>
  <c r="H38" i="20"/>
  <c r="H37" i="20"/>
  <c r="H34" i="20"/>
  <c r="H19" i="20"/>
  <c r="H18" i="20"/>
  <c r="H10" i="20"/>
  <c r="H7" i="20"/>
  <c r="H6" i="20"/>
  <c r="H5" i="20"/>
  <c r="E25" i="18"/>
  <c r="E23" i="18"/>
  <c r="E22" i="18"/>
  <c r="E21" i="18"/>
  <c r="E20" i="18"/>
  <c r="E19" i="18"/>
  <c r="E18" i="18"/>
  <c r="E17" i="18"/>
  <c r="E7" i="18"/>
  <c r="E8" i="18"/>
  <c r="D16" i="17"/>
  <c r="D14" i="17"/>
  <c r="D13" i="17"/>
  <c r="D12" i="17"/>
  <c r="D11" i="17"/>
  <c r="D10" i="17"/>
  <c r="D9" i="17"/>
  <c r="D16" i="16"/>
  <c r="D15" i="16"/>
  <c r="D14" i="16"/>
  <c r="E15" i="15"/>
  <c r="E14" i="15"/>
  <c r="E13" i="15"/>
  <c r="E12" i="15"/>
  <c r="E11" i="15"/>
  <c r="E10" i="15"/>
  <c r="E9" i="15"/>
  <c r="E27" i="14"/>
  <c r="E26" i="14"/>
  <c r="E25" i="14"/>
  <c r="E24" i="14"/>
  <c r="E23" i="14"/>
  <c r="E22" i="14"/>
  <c r="E8" i="14"/>
  <c r="E12" i="13"/>
  <c r="I10" i="11"/>
  <c r="H10" i="11"/>
  <c r="G10" i="11"/>
  <c r="F10" i="11"/>
  <c r="E10" i="11"/>
  <c r="D10" i="11"/>
  <c r="I5" i="11"/>
  <c r="H5" i="11"/>
  <c r="G5" i="11"/>
  <c r="F5" i="11"/>
  <c r="E5" i="11"/>
  <c r="D5" i="11"/>
  <c r="D79" i="8"/>
  <c r="D87" i="8"/>
  <c r="D85" i="8"/>
  <c r="D78" i="8"/>
  <c r="D76" i="8"/>
  <c r="D67" i="8"/>
  <c r="D58" i="8"/>
  <c r="D50" i="8"/>
  <c r="D46" i="8"/>
  <c r="D45" i="8"/>
  <c r="F64" i="6"/>
  <c r="F63" i="6"/>
  <c r="F60" i="6"/>
  <c r="F56" i="6"/>
  <c r="F49" i="6"/>
  <c r="F44" i="6"/>
  <c r="F39" i="6"/>
  <c r="F30" i="6"/>
  <c r="F19" i="6"/>
  <c r="F18" i="6"/>
  <c r="F14" i="6"/>
  <c r="F11" i="6"/>
  <c r="F6" i="6"/>
  <c r="F5" i="6"/>
  <c r="F56" i="5"/>
  <c r="F49" i="5"/>
  <c r="F39" i="5"/>
  <c r="F34" i="5"/>
  <c r="F30" i="5"/>
  <c r="F27" i="5"/>
  <c r="F19" i="5"/>
  <c r="F16" i="5"/>
  <c r="F11" i="5"/>
  <c r="F81" i="4"/>
  <c r="F75" i="4"/>
  <c r="F72" i="4"/>
  <c r="F69" i="4"/>
  <c r="F66" i="4"/>
  <c r="F61" i="4"/>
  <c r="F59" i="4"/>
  <c r="F56" i="4"/>
  <c r="F53" i="4"/>
  <c r="F50" i="4"/>
  <c r="F44" i="4"/>
  <c r="F41" i="4"/>
  <c r="F38" i="4"/>
  <c r="F35" i="4"/>
  <c r="F27" i="4"/>
  <c r="F20" i="4"/>
  <c r="F16" i="4"/>
  <c r="F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000-000001000000}">
      <text>
        <r>
          <rPr>
            <sz val="8"/>
            <rFont val="Serif"/>
          </rPr>
          <t>The category of the default aspect information.</t>
        </r>
      </text>
    </comment>
    <comment ref="B4" authorId="0" shapeId="0" xr:uid="{00000000-0006-0000-0000-000002000000}">
      <text>
        <r>
          <rPr>
            <sz val="8"/>
            <rFont val="Serif"/>
          </rPr>
          <t>The value of the aspect.</t>
        </r>
      </text>
    </comment>
    <comment ref="A13" authorId="0" shapeId="0" xr:uid="{00000000-0006-0000-0000-000003000000}">
      <text>
        <r>
          <rPr>
            <sz val="8"/>
            <rFont val="Serif"/>
          </rPr>
          <t>The serial number.</t>
        </r>
      </text>
    </comment>
    <comment ref="B13" authorId="0" shapeId="0" xr:uid="{00000000-0006-0000-0000-000004000000}">
      <text>
        <r>
          <rPr>
            <sz val="8"/>
            <rFont val="Serif"/>
          </rPr>
          <t>The name of the table. Clink on the link to go to that related sheet.</t>
        </r>
      </text>
    </comment>
    <comment ref="C13" authorId="0" shapeId="0" xr:uid="{00000000-0006-0000-0000-000005000000}">
      <text>
        <r>
          <rPr>
            <sz val="8"/>
            <rFont val="Serif"/>
          </rPr>
          <t>The description of the table.</t>
        </r>
      </text>
    </comment>
    <comment ref="D13" authorId="0" shapeId="0" xr:uid="{00000000-0006-0000-0000-000006000000}">
      <text>
        <r>
          <rPr>
            <sz val="8"/>
            <rFont val="Serif"/>
          </rPr>
          <t>The filing indicator of the table.</t>
        </r>
      </text>
    </comment>
  </commentList>
</comments>
</file>

<file path=xl/sharedStrings.xml><?xml version="1.0" encoding="utf-8"?>
<sst xmlns="http://schemas.openxmlformats.org/spreadsheetml/2006/main" count="1626" uniqueCount="794">
  <si>
    <t>http://www.dnb.nl/xbrl/fws/dnb-nr/wft-3-72/2022-06-30/mod/psp_ind_gaap</t>
  </si>
  <si>
    <t>Default Aspect</t>
  </si>
  <si>
    <t>category</t>
  </si>
  <si>
    <t>value</t>
  </si>
  <si>
    <t>Period Start</t>
  </si>
  <si>
    <t>Period End</t>
  </si>
  <si>
    <t>Identifier</t>
  </si>
  <si>
    <t>LegalIdentifier20Pos</t>
  </si>
  <si>
    <t>Scheme</t>
  </si>
  <si>
    <t>http://standards.iso.org/iso/17442</t>
  </si>
  <si>
    <t>Currency</t>
  </si>
  <si>
    <t>EUR</t>
  </si>
  <si>
    <t>Language</t>
  </si>
  <si>
    <t>nl</t>
  </si>
  <si>
    <t>Table of Contents</t>
  </si>
  <si>
    <t>No.</t>
  </si>
  <si>
    <t>table</t>
  </si>
  <si>
    <t>description</t>
  </si>
  <si>
    <t>required</t>
  </si>
  <si>
    <t>1</t>
  </si>
  <si>
    <t>T00.01</t>
  </si>
  <si>
    <t>T00.01 - Aard van het verslag (FINREP)</t>
  </si>
  <si>
    <t>Enter 'positive' or 'negative'</t>
  </si>
  <si>
    <t>2</t>
  </si>
  <si>
    <t>T01.01</t>
  </si>
  <si>
    <t>T01.01 - Balans [overzicht van de financiële positie]: Activa</t>
  </si>
  <si>
    <t>3</t>
  </si>
  <si>
    <t>T01.02</t>
  </si>
  <si>
    <t>T01.02 - Balans [overzicht van de financiële positie]: Passiva</t>
  </si>
  <si>
    <t>4</t>
  </si>
  <si>
    <t>T01.03</t>
  </si>
  <si>
    <t>T01.03 - Balans [overzicht van de financiële positie]: Eigen vermogen</t>
  </si>
  <si>
    <t>5</t>
  </si>
  <si>
    <t>T01.09</t>
  </si>
  <si>
    <t>T01.09 - Details overige activa en verplichtingen</t>
  </si>
  <si>
    <t>6</t>
  </si>
  <si>
    <t>T02.00</t>
  </si>
  <si>
    <t>T02.00 - Winst-en-verliesrekening</t>
  </si>
  <si>
    <t>7</t>
  </si>
  <si>
    <t>T09.01</t>
  </si>
  <si>
    <t>T09.01 - Blootstellingen buiten de balanstelling: toegezegde leningen, financiële garanties en overige toezeggingen</t>
  </si>
  <si>
    <t>8</t>
  </si>
  <si>
    <t>T09.02</t>
  </si>
  <si>
    <t>T09.02 - Toegezegde leningen, financiële garanties en andere ontvangen toezeggingen</t>
  </si>
  <si>
    <t>9</t>
  </si>
  <si>
    <t>T31.01</t>
  </si>
  <si>
    <t>T31.01 - Verbonden partijen: te betalen bedragen aan en te ontvangen bedragen van</t>
  </si>
  <si>
    <t>10</t>
  </si>
  <si>
    <t>T31.02</t>
  </si>
  <si>
    <t>T31.02 - Verbonden partijen: baten en lasten uit transacties met</t>
  </si>
  <si>
    <t>11</t>
  </si>
  <si>
    <t>T80.01</t>
  </si>
  <si>
    <t>T80.01 - Algemene informatie van betaaldienstaanbieders</t>
  </si>
  <si>
    <t>12</t>
  </si>
  <si>
    <t>T80.02</t>
  </si>
  <si>
    <t>T80.02 - Algemene informatie voor betaaldienstaanbieders</t>
  </si>
  <si>
    <t>13</t>
  </si>
  <si>
    <t>T80.03</t>
  </si>
  <si>
    <t>T80.03 - Algemene informatie voor elektronischgeldinstellingen</t>
  </si>
  <si>
    <t>14</t>
  </si>
  <si>
    <t>T81.01</t>
  </si>
  <si>
    <t>T81.01 - Methode A – Eigen vermogen op basis van vaste kosten (gebaseerd op (EU) 2015/337 Artikel 9 Methode A)</t>
  </si>
  <si>
    <t>15</t>
  </si>
  <si>
    <t>T81.02</t>
  </si>
  <si>
    <t>T81.02 - Berekening eigen vermogen – Methode B – (EU) 2015/337 Artikel 9</t>
  </si>
  <si>
    <t>16</t>
  </si>
  <si>
    <t>T81.03</t>
  </si>
  <si>
    <t>T81.03 - Berekening eigen vermogen – Methode C – (EU) 2015/337 Artikel 9</t>
  </si>
  <si>
    <t>17</t>
  </si>
  <si>
    <t>T82.00</t>
  </si>
  <si>
    <t>T82.00 - Herstel en exittriggers</t>
  </si>
  <si>
    <t>18</t>
  </si>
  <si>
    <t>T90.00</t>
  </si>
  <si>
    <t>T90.00 - Samenstelling van toetsingsvermogen</t>
  </si>
  <si>
    <t>TOC</t>
  </si>
  <si>
    <t>Aard van het verslag</t>
  </si>
  <si>
    <t>Toelichting</t>
  </si>
  <si>
    <t>0010</t>
  </si>
  <si>
    <t>Boekhoudkundig kader</t>
  </si>
  <si>
    <t>IFRS</t>
  </si>
  <si>
    <t>NL GAAP</t>
  </si>
  <si>
    <t>Indien uw instelling gebruikt maakt van IFRS, zie de IFRS - EBA templates</t>
  </si>
  <si>
    <t>Rapportageniveau</t>
  </si>
  <si>
    <t>0020</t>
  </si>
  <si>
    <t>Gegevens over het lopende jaar</t>
  </si>
  <si>
    <t>Boekwaarde</t>
  </si>
  <si>
    <t>Kasmiddelen, tegoeden bij centrale banken en overige direct opvraagbare deposito's</t>
  </si>
  <si>
    <t>Kasmiddelen</t>
  </si>
  <si>
    <t xml:space="preserve">Liquide middelen in kas </t>
  </si>
  <si>
    <t>Tegoeden bij centrale banken</t>
  </si>
  <si>
    <t>0030</t>
  </si>
  <si>
    <t>Ongedekte derdegeldenrekening</t>
  </si>
  <si>
    <t>0031</t>
  </si>
  <si>
    <t>Overige direct opvraagbare deposito's</t>
  </si>
  <si>
    <t>0040</t>
  </si>
  <si>
    <t>Waarvan: kasmiddelen en tegoeden bij banken</t>
  </si>
  <si>
    <t>0050</t>
  </si>
  <si>
    <t>Liquide middelen direct beschikbaar op een bank- of girorekening</t>
  </si>
  <si>
    <t>Voor handelsdoeleinden aangehouden financiële activa</t>
  </si>
  <si>
    <t>0060</t>
  </si>
  <si>
    <t>Alleen IFRS</t>
  </si>
  <si>
    <t>Derivaten</t>
  </si>
  <si>
    <t>0070</t>
  </si>
  <si>
    <t>Aandeleninstrumenten</t>
  </si>
  <si>
    <t>0080</t>
  </si>
  <si>
    <t>Schuldtitels</t>
  </si>
  <si>
    <t>0090</t>
  </si>
  <si>
    <t>Leningen en voorschotten</t>
  </si>
  <si>
    <t>0100</t>
  </si>
  <si>
    <t>Financiële activa in de handelsportefeuille</t>
  </si>
  <si>
    <t>0110</t>
  </si>
  <si>
    <t>Alleen GAAP</t>
  </si>
  <si>
    <t>0120</t>
  </si>
  <si>
    <t>0130</t>
  </si>
  <si>
    <t>0140</t>
  </si>
  <si>
    <t>0150</t>
  </si>
  <si>
    <t>Niet-verbonden partijen</t>
  </si>
  <si>
    <t>0160</t>
  </si>
  <si>
    <t>Verbonden partijen</t>
  </si>
  <si>
    <t>0170</t>
  </si>
  <si>
    <t>Alleen GAAP
Verbonden partijen tevens rapporteren op T31.01, mogelijk een aftrekpost</t>
  </si>
  <si>
    <t>Verplicht tegen reële waarde gewaardeerde financiële activa voor niet-handelsdoeleinden met verwerking van waardeveranderingen in winst of verlies</t>
  </si>
  <si>
    <t>0180</t>
  </si>
  <si>
    <t>0190</t>
  </si>
  <si>
    <t>0200</t>
  </si>
  <si>
    <t>0210</t>
  </si>
  <si>
    <t>Financiële activa die tegen reële waarde zijn gewaardeerd met verwerking van waardeveranderingen in de winst- en verliesrekening</t>
  </si>
  <si>
    <t>0220</t>
  </si>
  <si>
    <t>0230</t>
  </si>
  <si>
    <t>0240</t>
  </si>
  <si>
    <t>0250</t>
  </si>
  <si>
    <t>Tegen reële waarde gewaardeerde financiële activa met verwerking van waardeveranderingen in de overige onderdelen van het totaalresultaat</t>
  </si>
  <si>
    <t>0260</t>
  </si>
  <si>
    <t>0270</t>
  </si>
  <si>
    <t>0280</t>
  </si>
  <si>
    <t>0290</t>
  </si>
  <si>
    <t>Niet-afgeleide financiële activa in de niet-handelsportefeuille die tegen reële waarde zijn gewaardeerd met verwerking van waardeveranderingen in de winst-en-verliesrekening</t>
  </si>
  <si>
    <t>0300</t>
  </si>
  <si>
    <t>0310</t>
  </si>
  <si>
    <t>0320</t>
  </si>
  <si>
    <t>0330</t>
  </si>
  <si>
    <t>0340</t>
  </si>
  <si>
    <t>0350</t>
  </si>
  <si>
    <t>Niet-afgeleide financiële activa in de niet-handelsportefeuille die tegen reële waarde zijn gewaardeerd met verwerking van waardeveranderingen in het aandelenvermogen</t>
  </si>
  <si>
    <t>0360</t>
  </si>
  <si>
    <t>0370</t>
  </si>
  <si>
    <t>0380</t>
  </si>
  <si>
    <t>0390</t>
  </si>
  <si>
    <t>0400</t>
  </si>
  <si>
    <t>0410</t>
  </si>
  <si>
    <t>Financiële activa tegen geamortiseerde kostprijs</t>
  </si>
  <si>
    <t>0420</t>
  </si>
  <si>
    <t>0430</t>
  </si>
  <si>
    <t>0440</t>
  </si>
  <si>
    <t>Niet-afgeleide financiële activa voor niet-handelsdoeleinden die op basis van een kostprijsmethode zijn gewaardeerd</t>
  </si>
  <si>
    <t>0450</t>
  </si>
  <si>
    <t>0460</t>
  </si>
  <si>
    <t>0470</t>
  </si>
  <si>
    <t>0480</t>
  </si>
  <si>
    <t>0490</t>
  </si>
  <si>
    <t>0500</t>
  </si>
  <si>
    <t>Andere niet-afgeleide financiële activa in de niet-handelsportefeuille</t>
  </si>
  <si>
    <t>0510</t>
  </si>
  <si>
    <t>0520</t>
  </si>
  <si>
    <t>0530</t>
  </si>
  <si>
    <t>0540</t>
  </si>
  <si>
    <t>0550</t>
  </si>
  <si>
    <t>0560</t>
  </si>
  <si>
    <t>Looptijd &lt; 1 jaar</t>
  </si>
  <si>
    <t>0570</t>
  </si>
  <si>
    <t>Looptijd &gt;= 1 jaar</t>
  </si>
  <si>
    <t>0580</t>
  </si>
  <si>
    <t>Derivaten – Hedge accounting</t>
  </si>
  <si>
    <t>0590</t>
  </si>
  <si>
    <t>Mutaties in de reële waarde van de afgedekte posities bij hedging van het renterisico op een portefeuille</t>
  </si>
  <si>
    <t>0600</t>
  </si>
  <si>
    <t>Investeringen in dochtermaatschappijen, joint-verntures en verbonden bedrijven</t>
  </si>
  <si>
    <t>0610</t>
  </si>
  <si>
    <t>Rapportageregel voor deelnemingen (totaal post)</t>
  </si>
  <si>
    <t>Financieel</t>
  </si>
  <si>
    <t>0620</t>
  </si>
  <si>
    <t>Financiele deelnemingen zoals bedoeld in art 4(27) CRR. Mogelijke aftrekpost op basis van CRR art 36(1) h en i</t>
  </si>
  <si>
    <t>Niet-financieel</t>
  </si>
  <si>
    <t>0630</t>
  </si>
  <si>
    <t>Niet-financiele deelnemingen. Mogelijke aftrekpost op basis van CRR art 36(1) h en i</t>
  </si>
  <si>
    <t>Materiële activa</t>
  </si>
  <si>
    <t>0640</t>
  </si>
  <si>
    <t>Materiële vaste activa</t>
  </si>
  <si>
    <t>0650</t>
  </si>
  <si>
    <t>Vastgoedbeleggingen</t>
  </si>
  <si>
    <t>0660</t>
  </si>
  <si>
    <t>Immateriële activa</t>
  </si>
  <si>
    <t>0670</t>
  </si>
  <si>
    <t>Voorbeeld: Software (onder bepaalde voorwaarden, zie https://eur-lex.europa.eu/legal-content/EN/TXT/?uri=uriserv:OJ.L_.2020.433.01.0027.01.ENG&amp;toc=OJ:L:2020:433:TOC)</t>
  </si>
  <si>
    <t>Goodwill</t>
  </si>
  <si>
    <t>0680</t>
  </si>
  <si>
    <t>Overige immateriële activa</t>
  </si>
  <si>
    <t>0690</t>
  </si>
  <si>
    <t>Belastingvorderingen</t>
  </si>
  <si>
    <t>0700</t>
  </si>
  <si>
    <t>Actuele belastingvorderingen</t>
  </si>
  <si>
    <t>0710</t>
  </si>
  <si>
    <t>Actuele betaalde belasting en vooruitbetaalde belasting (zoals voorlopige aanslag)</t>
  </si>
  <si>
    <t>Latente belastingvorderingen</t>
  </si>
  <si>
    <t>0720</t>
  </si>
  <si>
    <t>Aftrekposten op basis van CRR arti 36 (1) c</t>
  </si>
  <si>
    <t>Overige activa</t>
  </si>
  <si>
    <t>0730</t>
  </si>
  <si>
    <t>Uitsplitsen op T01.09</t>
  </si>
  <si>
    <t>Voor verkoop aangehouden vaste activa en groepen activa die worden afgestoten</t>
  </si>
  <si>
    <t>0740</t>
  </si>
  <si>
    <t>(-) Reductiefactoren voor activa voor handelsdoeleinden tegen reële waarde</t>
  </si>
  <si>
    <t>0750</t>
  </si>
  <si>
    <t>Totale activa</t>
  </si>
  <si>
    <t>0760</t>
  </si>
  <si>
    <t>Financiële verplichtingen die deel uitmaken van een handelsportefeuille</t>
  </si>
  <si>
    <t>Short posities</t>
  </si>
  <si>
    <t>Deposito's</t>
  </si>
  <si>
    <t>Uitgegeven schuldtitels</t>
  </si>
  <si>
    <t>Overige financiële verplichtingen</t>
  </si>
  <si>
    <t>Voor handelsdoeleinden aangehouden financiële verplichtingen</t>
  </si>
  <si>
    <t>Financiële verplichtingen gewaardeerd tegen reële waarde verwerkt in de winst- en verliesrekening</t>
  </si>
  <si>
    <t>Tegen geamortiseerde kostprijs gewaardeerde financiële verplichtingen</t>
  </si>
  <si>
    <t>Niet-afgeleide financiële verplichtingen in de niet-handelsportefeuille die op basis van een kostprijsmethode zijn gewaardeerd</t>
  </si>
  <si>
    <t>Waarvan: achtergestelde verplichtingen</t>
  </si>
  <si>
    <t>Kapitaalinstrumenten die in aanmerking komen als AT1-kapitaal</t>
  </si>
  <si>
    <t>Alleen GAAP
Tevens rapporteren op T90.00 regel 0310 (AT1)</t>
  </si>
  <si>
    <t>In aanmerking komend als T2 kapitaal</t>
  </si>
  <si>
    <t>Alleen GAAP
Tevens rapporteren op T90.00 regel 0430 (Tier 2)</t>
  </si>
  <si>
    <t>Niet in aanmerking komend als AT1 of T2 kapitaal</t>
  </si>
  <si>
    <t>Voorzieningen</t>
  </si>
  <si>
    <t>Fondsen voor algemene bankrisico's [indien opgenomen onder verplichtingen]</t>
  </si>
  <si>
    <t>Pensioenen en andere verplichtingen uit hoofde van op vaste toezeggingen gebaseerde regelingen na uitdiensttreding</t>
  </si>
  <si>
    <t>Overige langetermijnpersoneelsbeloningen</t>
  </si>
  <si>
    <t>Reorganisatie</t>
  </si>
  <si>
    <t>Lopende rechts- en belastinggeschillen</t>
  </si>
  <si>
    <t>Verstrekte toezeggingen en garanties</t>
  </si>
  <si>
    <t>Overige voorzieningen</t>
  </si>
  <si>
    <t>Waarvan: Verlieslatende contracten</t>
  </si>
  <si>
    <t>Waarvan: kredietverliezen</t>
  </si>
  <si>
    <t>Belastingverplichtingen</t>
  </si>
  <si>
    <t>Actuele belastingverplichtingen</t>
  </si>
  <si>
    <t>Latente belastingverplichtingen</t>
  </si>
  <si>
    <t>Op verzoek terug te storen aandelenkapitaal</t>
  </si>
  <si>
    <t>Alleen IFRS
Omvat ook de door de instelling uitgegeven kapitaalinstrumenten die niet voldoen aan de criteria om in het eigen vermogen te worden ingedeeld.</t>
  </si>
  <si>
    <t>Overige verplichtingen</t>
  </si>
  <si>
    <t>Passiva in af te stoten onderdelen gerubriceerd als aangehouden voor verkoop</t>
  </si>
  <si>
    <t>Reductiefactoren voor verplichtingen voor handelsdoeleinden tegen reële waarde</t>
  </si>
  <si>
    <t>Totale passiva</t>
  </si>
  <si>
    <t>NB Het is niet toegestaan om vorderingen en verplichtingen, zonder daarvoor een rechtsgeldige overeenkomst te hebben afgesloten die ook afdwingbaar is in geval van insolventie, te salderen. Zie artikel 205 van de CRR.</t>
  </si>
  <si>
    <t>Aandelenkapitaal</t>
  </si>
  <si>
    <t>Gestort kapitaal</t>
  </si>
  <si>
    <t>Waarvan: Preferente aandelen</t>
  </si>
  <si>
    <t>In aanmerking komend als T1-kernkapitaal</t>
  </si>
  <si>
    <t>Tevens melden op T90.00 regel 0040
Exclusief de tegenwaarde van ingekochte aandelen</t>
  </si>
  <si>
    <t>Niet in aanmerking komend als T1-kernkapitaal</t>
  </si>
  <si>
    <t>Niet in aanmerking komend T1-kernkapitaal op basis van artikel 28 (H) i CRR `;
Indien aandelen zijn ingekocht dient het aantal ingekochte aandelen x de nominale prijs per aandeel op deze regel te worden gerapporteerd.</t>
  </si>
  <si>
    <t>Opgevraagd niet-gestort kapitaal</t>
  </si>
  <si>
    <t>Agio</t>
  </si>
  <si>
    <t>Tevens melden op T90.00 regel 0050
Exclusief de waarde van ingekochte aandelen</t>
  </si>
  <si>
    <t>Niet in aanmerking komend T1-kernkapitaal op basis van artikel 28 (H) i CRR;</t>
  </si>
  <si>
    <t>Andere uitgegeven aandeleninstrumenten dan kapitaal</t>
  </si>
  <si>
    <t>Kapitaalsbestanddeel van samengestelde financiële instrumenten</t>
  </si>
  <si>
    <t>Overige uitgegeven kapitaalinstrumenten</t>
  </si>
  <si>
    <t>Overig kapitaal</t>
  </si>
  <si>
    <t>Gecumuleerde overige gerealiseerde en niet-gerealiseerde resultaten</t>
  </si>
  <si>
    <t>Posten die niet worden geherclassificeerd bij winst of verlies</t>
  </si>
  <si>
    <t>Actuariële winsten of (–) verliezen over op vaste toezeggingen gebaseerde pensioenverplichtingen</t>
  </si>
  <si>
    <t>Aandeel van overige opgenomen baten en lasten van investeringen in dochterondernemingen, joint ventures en geassocieerde deelnemingen</t>
  </si>
  <si>
    <t>Veranderingen in reële waarde van eigenvermogensinstrumenten gewaardeerd tegen reële waarde met verwerking van waardeveranderingen in de overige onderdelen van het totaalresultaat</t>
  </si>
  <si>
    <t>Afdekkingsineffectiviteit van reëlewaardeafdekkingen voor eigenvermogensinstrumenten gewaardeerd tegen reële waarde met verwerking van waardeveranderingen in de overige onderdelen van het totaalresultaat</t>
  </si>
  <si>
    <t>Veranderingen in reële waarde van eigenvermogensinstrumenten gewaardeerd tegen reële waarde met verwerking van waardeveranderingen in de overige onderdelen van het totaalresultaat [afgedekte post]</t>
  </si>
  <si>
    <t>Veranderingen in reële waarde van eigenvermogensinstrumenten gewaardeerd tegen reële waarde met verwerking van waardeveranderingen in de overige onderdelen van het totaalresultaat [afdekkingsinstrument]</t>
  </si>
  <si>
    <t>Veranderingen in reële waarde van financiële verplichtingen gewaardeerd tegen reële waarde met verwerking van waardeveranderingen in winst of verlies wegens veranderingen in het kredietrisico ervan</t>
  </si>
  <si>
    <t>Posten die kunnen worden geherclassificeerd bij winst of verlies</t>
  </si>
  <si>
    <t>Afdekking van nettoinvesteringen in buitenlandse activiteiten [effectief deel]</t>
  </si>
  <si>
    <t>Omrekening valuta</t>
  </si>
  <si>
    <t>Afdekkingsderivaten. Reserve voor kasstroomafdekkingen [effectief deel]</t>
  </si>
  <si>
    <t>Veranderingen in reële waarde van schuldinstrumenten gewaardeerd tegen reële waarde met verwerking van waardeveranderingen in de overige onderdelen van het totaalresultaat</t>
  </si>
  <si>
    <t>Afdekkingsinstrumenten [niet aangewezen onderdelen]</t>
  </si>
  <si>
    <t>Ingehouden winsten</t>
  </si>
  <si>
    <t>Geverifieerde winsten uit voorgaande jaren die op de balans staan, ook rapporteren op T90.00 regel 0070
Indien aandelen zijn ingekocht dient het resterende deel tussen het volledige bedrag van de inkoop en de waarde van de ingekochte aandelen zoals op regel 0050 en 0090 gerapporteerd in mindering te worden gebracht op de ingehouden winst.</t>
  </si>
  <si>
    <t>Herwaarderingsreserves</t>
  </si>
  <si>
    <t>Overige</t>
  </si>
  <si>
    <t>Reële-waardereserve</t>
  </si>
  <si>
    <t>Afdekkingen van nettoinvesteringen in buitenlandse bedrijfsactiviteiten</t>
  </si>
  <si>
    <t>Afdekkingsderivaten. Kasstroomafdekkingen</t>
  </si>
  <si>
    <t>Hedgingderivaten. Overige hedges</t>
  </si>
  <si>
    <t>Overige reserves</t>
  </si>
  <si>
    <t>Ingehouden winsten moeten worden gerapporteerd op regel 0340.
Tevens melden op T90.00 regel 0100.</t>
  </si>
  <si>
    <t>Fondsen voor algemene bankrisico's [indien onder aandelenvermogen gepresenteerd]</t>
  </si>
  <si>
    <t>Reserves of geaccumuleerde verliezen op investeringen in dochterondernemingen, joint ventures en geassocieerde deelnemingen die met behulp van de vermogensmutatiemethode administratief zijn verwerkt</t>
  </si>
  <si>
    <t>Waarvan: Wettelijke reserves</t>
  </si>
  <si>
    <t>Wettelijke reserves zoals gepresenteerd in de jaarrekening
Wettelijke reserves die verband houden met geactiveerde immateriele activa dienen gerapporteerd te worden op T01.03 (passiva) regel 0480 Overige. De geactiveerde immateriele activa worden gerapporteerd op T01.01(activa), regel 0690.
Voor de berekening van het toetsingsvermogen worden op T90.00 de wettelijke reserves die verband houden met geactiveerde immateriele activa op regel 0100 gemeld en de bijbehorende geactiveerde immateriele activa op regel 0210 met een minteken.</t>
  </si>
  <si>
    <t>Eerste consolidatieverschillen</t>
  </si>
  <si>
    <t>(-) Ingekochte eigen aandelen</t>
  </si>
  <si>
    <t>Bij inkoop eigen aandelen dient hier het totaal van de regel 0050 te worden gerapporteerd met een minteken.</t>
  </si>
  <si>
    <t>Aan de eigenaars van de moedermaatschappij toe te rekenen winsten of verliezen</t>
  </si>
  <si>
    <t>Negatief resultaat altijd melden als 'in aanmerking komend'. 
Tevens door de accountant geverifieerde winsten hier boeken. Tevens melden op T90.00 regel 0080</t>
  </si>
  <si>
    <t>Deel van het tussentijds of einde-jaars dat in aanmerking komt</t>
  </si>
  <si>
    <t>Deel van het tussentijds of einde-jaars dat niet in aanmerking komt</t>
  </si>
  <si>
    <t>Niet geverifieerd resultaat lopende periode;
Dit telt niet mee voor het toetsingsvermogen</t>
  </si>
  <si>
    <t>(-) Tussentijds dividend</t>
  </si>
  <si>
    <t>rapporteren met minteken</t>
  </si>
  <si>
    <t>Minderheidsbelangen [belangen zonder zeggenschap]</t>
  </si>
  <si>
    <t>Overige posten</t>
  </si>
  <si>
    <t>Totaal eigen vermogen</t>
  </si>
  <si>
    <t>Totaal eigen vermogen en passiva</t>
  </si>
  <si>
    <t>Overige activa of passiva</t>
  </si>
  <si>
    <t>Beschrijving van de overige activa of passiva</t>
  </si>
  <si>
    <t>Activa</t>
  </si>
  <si>
    <t>Open</t>
  </si>
  <si>
    <t>Voeg het gewenste aantal regels toe voor de uitsplitsing activa en passiva.
Totaal activa dient overeen te komen met T01.01, regel 0730, kolom 0010.
Totaal passiva dient overeen te komen met T01.02, regel 0490, kolom 0010.</t>
  </si>
  <si>
    <t>Uitsplitsing van overige activa op T01.01 en overige passiva op T01.02</t>
  </si>
  <si>
    <t xml:space="preserve">LET OP: de combinatie van kolom A (activa/passiva) en kolom B (beschrijving) dienen uniek te zijn. </t>
  </si>
  <si>
    <t>LET OP: Debiteuren en R/C vallen niet onder overige activa maar op T01.01, regel 0540 - 0580</t>
  </si>
  <si>
    <t>Rentebaten</t>
  </si>
  <si>
    <t>0025</t>
  </si>
  <si>
    <t>0041</t>
  </si>
  <si>
    <t>0051</t>
  </si>
  <si>
    <t>Derivaten – hedge accounting, renterisico</t>
  </si>
  <si>
    <t>Rentebaten op verplichtingen</t>
  </si>
  <si>
    <t>0085</t>
  </si>
  <si>
    <t>(Rentelasten)</t>
  </si>
  <si>
    <t>(Voor handelsdoeleinden aangehouden financiële verplichtingen)</t>
  </si>
  <si>
    <t>(Financiële verplichtingen gewaardeerd tegen reële waarde met verwerking van waardeveranderingen in de winst-en-verliesrekening)</t>
  </si>
  <si>
    <t>(Tegen geamortiseerde kostprijs gewaardeerde financiële verplichtingen)</t>
  </si>
  <si>
    <t>(Derivaten – hedge accounting, renterisico)</t>
  </si>
  <si>
    <t>(Overige verplichtingen)</t>
  </si>
  <si>
    <t>(Rentelasten op vorderingen)</t>
  </si>
  <si>
    <t>0145</t>
  </si>
  <si>
    <t>(Lasten uit direct opvraagbaar aandelenkapitaal)</t>
  </si>
  <si>
    <t>Dividendinkomsten</t>
  </si>
  <si>
    <t>0175</t>
  </si>
  <si>
    <t>0191</t>
  </si>
  <si>
    <t>Investeringen in dochterondernemingen, joint ventures en geassocieerde deelnemingen die anders dan met behulp van de vermogensmutatiemethode administratief zijn verwerkt</t>
  </si>
  <si>
    <t>0192</t>
  </si>
  <si>
    <t>Vergoedings- en provisiebaten</t>
  </si>
  <si>
    <t>Inkomsten uitsplitsen naar dienst/activiteit op basis van vergunning op T22.09</t>
  </si>
  <si>
    <t>(Vergoedings- en provisielasten)</t>
  </si>
  <si>
    <t>Winsten of (-) verliezen bij uitboeking van financiële activa en verplichtingen die niet tegen reele waarde zijn gewaardeerd met verwerking van waardeveranderingen in winst of verlies, netto</t>
  </si>
  <si>
    <t>0231</t>
  </si>
  <si>
    <t>0241</t>
  </si>
  <si>
    <t>Winsten of (-) verliezen uit financiële activa en verplichtingen die voor handelsdoeleinden worden aangehouden, netto</t>
  </si>
  <si>
    <t>Winsten of (-) verliezen m.b.t. financiële activa en verplichtingen voor handelsdoeleinden, netto</t>
  </si>
  <si>
    <t>0285</t>
  </si>
  <si>
    <t>Winsten of (–) verliezen op verplicht tegen reële waarde gewaardeerde financiële activa voor niet-handelsdoeleinden met verwerking van waardeveranderingen in winst of verlies, netto</t>
  </si>
  <si>
    <t>0287</t>
  </si>
  <si>
    <t>Winsten of (-) verliezen uit financiële activa en verplichtingen die zijn gewaardeerd tegen reële waarde met verwerking van waardeveranderingen in de winst-en-verliesrekening, netto</t>
  </si>
  <si>
    <t>Winsten of (-) verliezen m.b.t. financiële activa en verplichtingen voor niet-handelsdoeleinden, netto</t>
  </si>
  <si>
    <t>0295</t>
  </si>
  <si>
    <t>Winsten of (-) verliezen voortvloeiende uit afdekkingstransacties, netto</t>
  </si>
  <si>
    <t>Wisselkoersverschillen [winsten of (-) verliezen], netto</t>
  </si>
  <si>
    <t>Winsten of (-) verliezen bij verwijdering uit de balans van deelnemingen in dochterondernemingen, joint ventures en geassocieerde ondernemingen, netto</t>
  </si>
  <si>
    <t>Winsten of (-) verliezen bij verwijdering uit de balans van niet-financiële activa, netto</t>
  </si>
  <si>
    <t>Overige bedrijfsopbrengsten</t>
  </si>
  <si>
    <t>(Overige bedrijfskosten)</t>
  </si>
  <si>
    <t>TOTALE BEDRIJFSOPBRENGSTEN, NETTO</t>
  </si>
  <si>
    <t>0355</t>
  </si>
  <si>
    <t>(Administratieve lasten)</t>
  </si>
  <si>
    <t>(Personeelslasten)</t>
  </si>
  <si>
    <t>(Overige administratieve lasten)</t>
  </si>
  <si>
    <t>(Bijdragen in contanten aan afwikkelingsfondsen en depositogarantiestelsels)</t>
  </si>
  <si>
    <t>0385</t>
  </si>
  <si>
    <t>(Afschrijving)</t>
  </si>
  <si>
    <t>(Materiële vaste activa)</t>
  </si>
  <si>
    <t>(Vastgoedbeleggingen)</t>
  </si>
  <si>
    <t>(Goodwill)</t>
  </si>
  <si>
    <t>0415</t>
  </si>
  <si>
    <t>(Overige immateriële activa)</t>
  </si>
  <si>
    <t>Herzieningswinsten of (-) -verliezen, netto</t>
  </si>
  <si>
    <t>0425</t>
  </si>
  <si>
    <t>0426</t>
  </si>
  <si>
    <t>0427</t>
  </si>
  <si>
    <t>(Voorzieningen of (-) terugneming van voorzieningen)</t>
  </si>
  <si>
    <t>(betalingsverplichtingen aan afwikkelingsfondsen en depositogarantiestelsels)</t>
  </si>
  <si>
    <t>0435</t>
  </si>
  <si>
    <t>(Verstrekte toezeggingen en garanties)</t>
  </si>
  <si>
    <t>(Overige voorzieningen)</t>
  </si>
  <si>
    <t>(Verhoging of (-) verlaging van het fonds voor algemene bankrisico's, netto)</t>
  </si>
  <si>
    <t>0455</t>
  </si>
  <si>
    <t>(Bijzondere waardevermindering of (-) terugneming van bijzondere waardeverminderingen van financiële activa die niet zijn gewaardeerd tegen reële waarde met verwerking van waardeveranderingen in de winst- en-verliesrekening)</t>
  </si>
  <si>
    <t>(Tegen reële waarde gewaardeerde financiële activa met verwerking van waardeveranderingen in de overige onderdelen van het totaalresultaat)</t>
  </si>
  <si>
    <t>0481</t>
  </si>
  <si>
    <t>(Financiële activa tegen geamortiseerde kostprijs)</t>
  </si>
  <si>
    <t>0491</t>
  </si>
  <si>
    <t>(Bijzondere waardevermindering of (-) terugneming van bijzondere waardeverminderingen van deelnemingen in dochterondernemingen, joint ventures en geassocieerde ondernemingen)</t>
  </si>
  <si>
    <t>(Bijzondere waardeverminderingen of (-) terugneming van bijzondere waardeverminderingen van niet- financiële activa)</t>
  </si>
  <si>
    <t>(Overige)</t>
  </si>
  <si>
    <t>Negatieve goodwill verantwoord in de winst-en-verliesrekening</t>
  </si>
  <si>
    <t>Aandeel in de winst of (–) het verlies van investeringen in dochterondernemingen, joint ventures en geassocieerde deelnemingen die met behulp van de vermogensmutatiemethode administratief zijn verwerkt</t>
  </si>
  <si>
    <t>Winsten of (-) verliezen van als aangehouden voor verkoop geclassificeerde en niet als beëindigde bedrijfsactiviteiten in aanmerking komende vaste activa en groepen activa die worden afgestoten</t>
  </si>
  <si>
    <t>Winst of (-) verlies vóór belasting uit doorlopende activiteiten</t>
  </si>
  <si>
    <t>(Belastinglasten of (-) -baten in verband met winst en verlies uit doorlopende activiteiten)</t>
  </si>
  <si>
    <t>Winst of (-) verlies na belasting uit doorlopende activiteiten</t>
  </si>
  <si>
    <t>Buitengewone winst of (-) verlies na belasting</t>
  </si>
  <si>
    <t>0632</t>
  </si>
  <si>
    <t>Buitengewone winst of verlies vóór belasting</t>
  </si>
  <si>
    <t>0633</t>
  </si>
  <si>
    <t>(Belastinglasten of (–) -baten in verband met buitengewone winst of verlies)</t>
  </si>
  <si>
    <t>0634</t>
  </si>
  <si>
    <t>Profit or (-) loss after tax from discontinued operations</t>
  </si>
  <si>
    <t>Winst of (-) verlies vóór belasting uit beëindigde activiteiten</t>
  </si>
  <si>
    <t>(Belastinglasten of (–) -baten in verband met beëindigde activiteiten)</t>
  </si>
  <si>
    <t>Winst of (-) verlies over het jaar</t>
  </si>
  <si>
    <t>Aan minderheidsbelangen [belangen zonder zeggenschap] toe te rekenen</t>
  </si>
  <si>
    <t>Aan de eigenaars van de moedermaatschappij toe te rekenen</t>
  </si>
  <si>
    <t>Nominaal bedrag</t>
  </si>
  <si>
    <t>Verstrekte toegezegde leningen</t>
  </si>
  <si>
    <t>Off-balance toezeggingen/garanties tegen nominale waarde</t>
  </si>
  <si>
    <t>Waarvan: Met wanbetaling</t>
  </si>
  <si>
    <t>0021</t>
  </si>
  <si>
    <t>Centrale banken</t>
  </si>
  <si>
    <t>Overheden</t>
  </si>
  <si>
    <t>Kredietinstellingen</t>
  </si>
  <si>
    <t>Andere financiële ondernemingen</t>
  </si>
  <si>
    <t>Niet-financiële ondernemingen</t>
  </si>
  <si>
    <t>Huishoudens</t>
  </si>
  <si>
    <t>Verstrekte financiële garanties</t>
  </si>
  <si>
    <t>0101</t>
  </si>
  <si>
    <t>Overige gedane toezeggingen</t>
  </si>
  <si>
    <t>0181</t>
  </si>
  <si>
    <t>Waarvan: huurtoezeggingen</t>
  </si>
  <si>
    <t>0182</t>
  </si>
  <si>
    <t>Waarvan: leasetoezeggingen</t>
  </si>
  <si>
    <t>0183</t>
  </si>
  <si>
    <t xml:space="preserve">Huurtoezeggingen voor de gehele resterende looptijd. </t>
  </si>
  <si>
    <t>Maximaal in aanmerking te nemen zekerheid/garantie</t>
  </si>
  <si>
    <t>Ontvangen toegezegde leningen</t>
  </si>
  <si>
    <t>-</t>
  </si>
  <si>
    <t>Ontvangen financiële garanties</t>
  </si>
  <si>
    <t>Overige ontvangen toezeggingen</t>
  </si>
  <si>
    <t>Moederonderneming en entiteiten met gezamenlijke zeggenschap of invloed van betekenis</t>
  </si>
  <si>
    <t>Dochterondernemingen en overige entiteiten van dezelfde groep</t>
  </si>
  <si>
    <t>Geassocieerde ondernemingen en joint ventures</t>
  </si>
  <si>
    <t>Managers op sleutelposities van de instelling of haar moederonderneming</t>
  </si>
  <si>
    <t>Overige verbonden partijen</t>
  </si>
  <si>
    <t>Waarvan: beleggingsinstellingen onder beheer</t>
  </si>
  <si>
    <t>uitsplitsing van de op T01.01 respectievelijk T01.02 gerapporteerde activa respectievelijk passiva met verbonden partijen.</t>
  </si>
  <si>
    <t>Geselecteerde financiële activa</t>
  </si>
  <si>
    <t>Som  van de regels 0020, 0030 en 0040</t>
  </si>
  <si>
    <t>Geselecteerde financiële passiva</t>
  </si>
  <si>
    <t>Som van de regels 0070 en 0080</t>
  </si>
  <si>
    <t>Nominaal bedrag aan toegezegde leningen, financiële garanties en andere gedane toezeggingen</t>
  </si>
  <si>
    <t>Toegezegde leningen, financiële garanties en andere ontvangen toezeggingen</t>
  </si>
  <si>
    <t>Notionele waarde van derivaten</t>
  </si>
  <si>
    <t>Winst of (-) verlies na belasting uit beëindigde activiteiten</t>
  </si>
  <si>
    <t>0131</t>
  </si>
  <si>
    <t>Voorzieningen voor niet-renderde blootstellingen buiten de balans</t>
  </si>
  <si>
    <t>0132</t>
  </si>
  <si>
    <t xml:space="preserve">Uitsplitsing van de baten en lasten naar soort verbonden partij. </t>
  </si>
  <si>
    <t>Rentelasten</t>
  </si>
  <si>
    <t>Vergoedings- en provisielasten</t>
  </si>
  <si>
    <t>Winsten of (-) verliezen bij verwijdering uit de balans van financiële activa en verplichtingen die niet zijn gewaardeerd tegen reële waarde met verwerking van waardeveranderingen in de winst-en-verliesrekening</t>
  </si>
  <si>
    <t>Winsten of (-) verliezen bij verwijdering uit de balans van niet-financiële activa</t>
  </si>
  <si>
    <t>Bijzondere waardeverminderingen of (-) terugneming van bijzondere waardeverminderingen op niet-renderende blootstellingen</t>
  </si>
  <si>
    <t>Voorzieningen of (-) terugneming van voorzieningen op niet-renderende blootstellingen</t>
  </si>
  <si>
    <t>Soort management / omvang</t>
  </si>
  <si>
    <t>Type vergunning van de betaaldienstaanbieder</t>
  </si>
  <si>
    <r>
      <t xml:space="preserve">Hier dient u aan te geven welk type vergunning uw instelling heeft. Een elektronischgeldinstelling die ook betaaldiensten verleent die </t>
    </r>
    <r>
      <rPr>
        <u/>
        <sz val="8"/>
        <rFont val="SansSerif.plain"/>
      </rPr>
      <t>geen</t>
    </r>
    <r>
      <rPr>
        <sz val="8"/>
        <rFont val="SansSerif.plain"/>
      </rPr>
      <t xml:space="preserve"> verband houden met de uitgifte van elektronisch geld dient ‘Betaalinstelling én elektronischgeldinstelling’ in te vullen.</t>
    </r>
  </si>
  <si>
    <t>Methode van veiligstellen</t>
  </si>
  <si>
    <t>(Abstract)</t>
  </si>
  <si>
    <t>Verzekeringspolis</t>
  </si>
  <si>
    <t>Bank- of verzekeraarsgarantie</t>
  </si>
  <si>
    <t>0022</t>
  </si>
  <si>
    <t>Op klantaccount basis</t>
  </si>
  <si>
    <t>0023</t>
  </si>
  <si>
    <t>Derdegeldenrekening</t>
  </si>
  <si>
    <t>0024</t>
  </si>
  <si>
    <t>Governance</t>
  </si>
  <si>
    <t>Totaal aantal FTE's</t>
  </si>
  <si>
    <t>Eerstelijns FTE's</t>
  </si>
  <si>
    <t>Tweedelijns FTE's</t>
  </si>
  <si>
    <t>Derdelijns FTE's</t>
  </si>
  <si>
    <t>Aantal (FTE's) bestuurders/directieleden (RvB)</t>
  </si>
  <si>
    <t>Hier rapporteert u het aantel fte's werkzaam in de RvB</t>
  </si>
  <si>
    <t>Aantal commissarissen (RvC)</t>
  </si>
  <si>
    <t>Gross provision income</t>
  </si>
  <si>
    <t>De totale omzet van de provisies en vergoedingen voor het verrichten van betalingen en andere daarmee houdende opbrengsten uit hoofde van de vergunningplichtige betaaldienstverlening</t>
  </si>
  <si>
    <r>
      <t xml:space="preserve">Dit tabblad bevat algemene informatie voor betaaldienstverleners en dient tevens ingevuld te worden door elektronischgeldinstellingen die betaaldiensten verlenen die </t>
    </r>
    <r>
      <rPr>
        <u/>
        <sz val="8"/>
        <rFont val="SansSerif.plain"/>
      </rPr>
      <t>niet</t>
    </r>
    <r>
      <rPr>
        <sz val="8"/>
        <rFont val="SansSerif.plain"/>
      </rPr>
      <t xml:space="preserve"> verband houden met de uitgifte van elektronisch geld. </t>
    </r>
  </si>
  <si>
    <t>Informatie m.b.t. betaaldienstaanbieders</t>
  </si>
  <si>
    <t>Wettelijk minimum vermogen</t>
  </si>
  <si>
    <t>Toepasselijke methode eigenvermogensvereiste</t>
  </si>
  <si>
    <t>Indien uw onderneming uitsluitend betaaldienst 7 en/of 8 aanbiedt selecteert u hier de optie ‘Geen methode’.</t>
  </si>
  <si>
    <t>Betalingsvolume</t>
  </si>
  <si>
    <t>Het betaalvolume in dit veld betreft het totale bedrag van alle betaaltransacties die in de laatste 12 maanden zijn verricht.</t>
  </si>
  <si>
    <t>Betalingsvolume binnen Nederland</t>
  </si>
  <si>
    <t>Betalingsvolume in Europa (EER excl. Nederland)</t>
  </si>
  <si>
    <t>Betalingsvolume wereldwijd (excl. EER)</t>
  </si>
  <si>
    <t>Betaaldiensten onder vergunning</t>
  </si>
  <si>
    <t>1. Diensten waarbij de mogelijkheid wordt geboden contanten op een betaalrekening te plaatsen alsook alle verrichtingen die voor het exploiteren van een betaalrekening vereist zijn.</t>
  </si>
  <si>
    <t>2. Diensten waarmee de mogelijkheid wordt geboden contanten van een betaalrekening op te nemen, en alle verrichtingen die vereist zijn voor het beheren van een betaalrekening.</t>
  </si>
  <si>
    <t>3. Uitvoering van betalingstransacties, met inbegrip van geldovermakingen, op een betaalrekening bij de betaaldienstaanbieder van de gebruiker of bij een andere betaaldienstaanbieder:</t>
  </si>
  <si>
    <t>4. Uitvoering van betalingstransacties waarbij de geldmiddelen zijn gedekt door een kredietlijn die aan de betalingsdienstgebruiker wordt verstrekt:</t>
  </si>
  <si>
    <t>5. Uitgifte en/of aanvaarding van betaalinstrumenten</t>
  </si>
  <si>
    <t>6. Geldtransfers</t>
  </si>
  <si>
    <t>7. Betalingsinitiatiediensten</t>
  </si>
  <si>
    <t>8. Rekeninginformatiediensten</t>
  </si>
  <si>
    <t>Marge eigen vermogen</t>
  </si>
  <si>
    <t>Eigen vermogen - toepasselijke methode</t>
  </si>
  <si>
    <t>Toetsingsvermogen</t>
  </si>
  <si>
    <t>(-) Eigenvermogensvereiste op basis van toepasselijke methode</t>
  </si>
  <si>
    <t>Eigen vermogen - aanvangskapitaal vereist</t>
  </si>
  <si>
    <t>(-) Aanvangskapitaal vereist</t>
  </si>
  <si>
    <t>Beroepsaansprakelijkheidverzekering of vergelijkbare waarborg</t>
  </si>
  <si>
    <t>Dit onderdeel van de rapportage is uitsluitend op uw onderneming van toepassing indien u dienst 7 en/of 8 aanbiedt.</t>
  </si>
  <si>
    <t>Berekening EBA richtsnoeren minimum geldbedrag beroepsaansprakelijkheidsverzekering</t>
  </si>
  <si>
    <t>Dekking van de beroepsaansprakelijkheidsverzekering</t>
  </si>
  <si>
    <t>Omvang vergelijkbare waarborg</t>
  </si>
  <si>
    <t>Informatie m.b.t. betaalinitiatiediensten</t>
  </si>
  <si>
    <t>Dit onderdeel van de rapportage is uitsluitend op uw onderneming van toepassing indien u betaaldienst 7 aanbiedt.</t>
  </si>
  <si>
    <t>Aantal geinitieerde betaaltransacties</t>
  </si>
  <si>
    <t>Aantal geinitieerde betaaltransacties in Nederland</t>
  </si>
  <si>
    <t>Aantal geinitieerde betaaltransacties in de rest van Europa (EEA excl. NL)</t>
  </si>
  <si>
    <t>Waarde geinitieerde betaaltransacties</t>
  </si>
  <si>
    <t>Waarde geinitieerde betaaltransacties  in Nederland</t>
  </si>
  <si>
    <t>Waarde geinitieerde betaaltransacties  in de rest van Europa (EEA excl. NL)</t>
  </si>
  <si>
    <t>Number of customers</t>
  </si>
  <si>
    <t>Number of customers in the Netherlands</t>
  </si>
  <si>
    <t>Number of customers in the rest of Europe (EEA excl. NL)</t>
  </si>
  <si>
    <t>Informatie m.b.t. rekeninginformatiediensten</t>
  </si>
  <si>
    <t>Dit onderdeel van de rapportage is uitsluitend op uw onderneming van toepassing indien u betaaldienst 8 aanbiedt.</t>
  </si>
  <si>
    <t>Aantal betaaldienstgebruikers</t>
  </si>
  <si>
    <t>Aantal betaaldienstgebruikers in Nederland</t>
  </si>
  <si>
    <t>Aantal betaaldienstgebruikers in de rest van Europa (EEA excl. NL)</t>
  </si>
  <si>
    <t>Aantal betaalrekeningen</t>
  </si>
  <si>
    <t>Aantal betaalrekeningen in Nederland</t>
  </si>
  <si>
    <t>Aantal betaalrekeningen in de rest van Europa (EEA excl. NL)</t>
  </si>
  <si>
    <t>Dit tabblad dient uitsluitend te worden ingevuld door elektronischgeldinstellingen.</t>
  </si>
  <si>
    <t>Informatie m.b.t. elektronischgeldaanbieders</t>
  </si>
  <si>
    <t>Gemiddeld uitstaand elektronisch geld</t>
  </si>
  <si>
    <t>Eigen vermogen - Toepasselijke methode voor betaaldienstaanbieders en elektronischgeldaanbieders</t>
  </si>
  <si>
    <t>(-) Eigenvermogensvereiste op basis van toepasselijke methode voor elektronischgeldaanbieders</t>
  </si>
  <si>
    <t>(-) Eigenvermogensvereiste op basis van toepasselijke methode voor betaaldienstaanbieders</t>
  </si>
  <si>
    <t>Kosten</t>
  </si>
  <si>
    <t>Invullen indien instelling gebruik maakt van de berekening van het eigen vermogen gebaseerd op (EU) 2015/337 Artikel 9 Methode A.</t>
  </si>
  <si>
    <t>(Geverifieerde) totale lasten (over het voorgaande jaar)</t>
  </si>
  <si>
    <t>Trek de volgende bedragen af van de totale lasten</t>
  </si>
  <si>
    <t>Volledig discretionair vast te stellen bonus voor de medewerkers</t>
  </si>
  <si>
    <t>Volledig discretionair vast te stellen aandeel in de winst van werknemers, directuren en partners</t>
  </si>
  <si>
    <t>Variabele kosten voor uitbestede diensten die variëren als gevolg van het productievolume of de omzet</t>
  </si>
  <si>
    <t>Bijzondere waardeverminderingen</t>
  </si>
  <si>
    <t>Overige variabele kosten die variëren als gevolg van het productievolume of de omzet</t>
  </si>
  <si>
    <t>Eenmalige kosten uit niet-reguliere activiteiten</t>
  </si>
  <si>
    <t>Overige door DNB goedgekeurde variabele kosten</t>
  </si>
  <si>
    <t>Totaal  aftrekposten</t>
  </si>
  <si>
    <t>Vaste kosten over het voorgaande jaar</t>
  </si>
  <si>
    <t>10% van de vaste kosten over het voorgaande jaar</t>
  </si>
  <si>
    <t>Bedrag</t>
  </si>
  <si>
    <t>Invullen indien instelling gebruik maakt van de berekening van het eigen vermogen gebaseerd op (EU) 2015/337 Artikel 9 Methode B.</t>
  </si>
  <si>
    <t>Schaalfactor</t>
  </si>
  <si>
    <t>Betalingsvolume (Waarde)</t>
  </si>
  <si>
    <t>Een twaalfde van het totale bedrag van de betalingstransacties die de betalingsinstelling het voorgaande jaar heeft verricht</t>
  </si>
  <si>
    <t>Delen van het betalingsvolume</t>
  </si>
  <si>
    <t>a) 4,0% van het deel tot EUR 5 miljoen,</t>
  </si>
  <si>
    <t>b) 2,5% van het deel boven EUR 5 miljoen tot EUR 10 miljoen</t>
  </si>
  <si>
    <t>c) 1% van het deel boven EUR 10 miljoen tot EUR 100 miljoen</t>
  </si>
  <si>
    <t>d) 0,5% van het deel boven EUR 100 miljoen tot EUR 250 miljoen</t>
  </si>
  <si>
    <t>e) 0,25% van het deel boven EUR 250 miljoen</t>
  </si>
  <si>
    <t>Eigenvermogensvereiste op basis van methode B</t>
  </si>
  <si>
    <t>Delen van het betalingsvolume * schaalfactor</t>
  </si>
  <si>
    <t>Invullen indien instelling gebruik maakt van de berekening van het eigen vermogen gebaseerd op (EU) 2015/337 Artikel 9 Methode C.</t>
  </si>
  <si>
    <t>Gemiddelde van drie van de voorgaande relevante indicatoren</t>
  </si>
  <si>
    <t>Relevante indicator voorgaand jaar</t>
  </si>
  <si>
    <t>i) rente-inkomsten</t>
  </si>
  <si>
    <t>ii) (-) rentekosten</t>
  </si>
  <si>
    <t>iii) ontvangen provisies en vergoedingen</t>
  </si>
  <si>
    <t>iv) overige bedrijfsopbrengsten</t>
  </si>
  <si>
    <t>Inkomsten uit buitengewone of ongewone posten mogen niet worden meegeteld bij de berekening van de relevante indicator.</t>
  </si>
  <si>
    <t>(-) Kosten voor uitbesteding van diensten</t>
  </si>
  <si>
    <t>Relevante indicator voor het tweede van drie voorgaande boekjaren</t>
  </si>
  <si>
    <t>Relevante indicator voor het derde van drie voorgaande boekjaren</t>
  </si>
  <si>
    <t>Toe te passen relevante indicator</t>
  </si>
  <si>
    <t>Vermenigvuldigingsfactor relevante indicatoren</t>
  </si>
  <si>
    <t>i) 10 % van het deel tot EUR 2,5 miljoen,</t>
  </si>
  <si>
    <t>ii) 8 % van het deel boven EUR 2,5 miljoen tot EUR 5 miljoen</t>
  </si>
  <si>
    <t>iii) 6 % van het deel boven EUR 5 miljoen tot EUR 25 miljoen</t>
  </si>
  <si>
    <t>iv) 3 % van het deel boven EUR 25 miljoen tot EUR 50 miljoen</t>
  </si>
  <si>
    <t>v) 1,5% van het deel boven EUR 50 miljoen</t>
  </si>
  <si>
    <t>Eigenvermogensvereiste op basis van methode C</t>
  </si>
  <si>
    <t>Vermenigvuldigingsfactor * schaalfactor</t>
  </si>
  <si>
    <t>Soort indicator</t>
  </si>
  <si>
    <t>Indicator definitie</t>
  </si>
  <si>
    <t>Herstel trigger</t>
  </si>
  <si>
    <t>Exit trigger</t>
  </si>
  <si>
    <t>Waarde van indicator</t>
  </si>
  <si>
    <t>Activatie trigger?</t>
  </si>
  <si>
    <t>Trigger nummer</t>
  </si>
  <si>
    <t>Actie</t>
  </si>
  <si>
    <t xml:space="preserve">Indien op een regel (-) voor de omschrijving staat dient het bedrag met een minteken te worden gerapporteerd.
</t>
  </si>
  <si>
    <t>Artikel 4|(118) en artikel 72 CRR. Het toetsingsvermogen van een instelling zal bestaan uit de som van het Tier 1 kapitaal en Tier 2 kapitaal.</t>
  </si>
  <si>
    <t>Tier 1 kapitaal</t>
  </si>
  <si>
    <t>Artikel 25 CRR. Het Tier 1 kapitaal is de som van het Tier 1 kernkapitaal en het additioneel Tier 1 kapitaal.</t>
  </si>
  <si>
    <t>Tier 1 kernkapitaal</t>
  </si>
  <si>
    <t>Artikel 26 lid 1 sub (a) en (b), artikel 27 tot en met 30, artikel 36 lid 1 sub (f) en artikel 42 CRR.</t>
  </si>
  <si>
    <t>Volledig volgestorte kapitaalinstrumenten</t>
  </si>
  <si>
    <t xml:space="preserve">Overnemen van T01.03 regel 0080. </t>
  </si>
  <si>
    <t>Artikel 4 lid 1 (124), artikel 26 lid 1 sub (b) CRR. Agio heeft hier dezelfde betekenis overeenkomstig het toepasselijke kader voor financiële verslaggeving. Het bedrag dat in dit veld gerapporteerd dient te worden zal gerelateerd zijn aan de "volgestorte kapitaalinstrumenten".</t>
  </si>
  <si>
    <t>Artikel 26 lid 1 sub (c) en artikel 26 lid 2 CRR. De ingehouden winsten bestaan uit de ingehouden winsten van voorgaande jaren plus de tussentijdse- of eindejaars winst die in aanmerking komt.</t>
  </si>
  <si>
    <t>Ingehouden winst voorgaande jaren</t>
  </si>
  <si>
    <t>Overnemen van T01.03 regel 0340</t>
  </si>
  <si>
    <t>Artikel 4 lid 1 (123) en artikel 26 lid 1 sub (c) CRR. Ingehouden winst is gedefinieerd als "de resultaten van het voorgaande jaar die zijn overgedragen door definitieve bestemming van het resultaat overeenkomstig het toepasselijke kader voor financiële verslaggeving".</t>
  </si>
  <si>
    <t>Winst dat in aanmerking komt</t>
  </si>
  <si>
    <t>Artikel 4 lid 1 (121), artikel 26 lid 2 en artikel 36 lid 1 sub (a) CRR. Onder enkele voorwaarden en uitsluitend met de voorafgaande toestemming van de bevoegde autoriteit, kunnen de tussentijdse of eindejaarsresultaten worden opgenomen in het tier 1-kernkapitaal. Daarentegen, verliezen van het huidige boekjaar dienen te worden afgetrokken van het tier 1-kernkapitaal.</t>
  </si>
  <si>
    <t xml:space="preserve">Artikel 4 lid 1 (100) en artikel 26 lid 1 sub (d) CRR. Het bedrag in dit veld dient te worden gerapporteerd exclusief eventuele belastingheffingen voorzienbaar op het moment van berekenen, en voorafgaand aan het toepassen van de prudentiële filters. </t>
  </si>
  <si>
    <t>Overnemen van T01.03 regel 0450 exclusief wettelijke reserves</t>
  </si>
  <si>
    <t>Artikel 4 lid 1 (117) en artikel 26 lid 1 sub (e) CRR. Overige reserves zijn gedefinieerd als "reserves in de zin van het toepasselijke kader voor financiële verslaggeving die overeenkomstig de toepasselijke standaard voor financiële verslaggeving openbaar moeten worden gemaakt, met uitzondering van bedragen die reeds zijn opgenomen in gecumuleerde niet-gerealiseerde resultaten of ingehouden winsten." Het bedrag in dit veld dient te worden gerapporteerd exclusief eventuele belastingheffingen voorzienbaar op het moment van berekenen.</t>
  </si>
  <si>
    <t>Minderheidsbelang opgenomen in CET1-kapitaal</t>
  </si>
  <si>
    <t>Artikel 4 lid 1 (120) en artikel 84 CRR. Dit veld is gelijk aan de som van alle bedragen aan minderheidsbelangen van dochterondernemingen
opgenomen in het geconsolideerde CET1-kapitaal.</t>
  </si>
  <si>
    <t>Aftrekposten op tier 1 kernkapitaal door prudentiële filters</t>
  </si>
  <si>
    <t>Artikel 29 tot en met 32 CRR. Aftrekposten op tier 1 kernkapitaal door prudentiele filters.</t>
  </si>
  <si>
    <t>Overige fondsen</t>
  </si>
  <si>
    <t>(-) Totale aftrekposten op het Tier 1-kernkapitaal</t>
  </si>
  <si>
    <t xml:space="preserve">Totale prudentiële filters </t>
  </si>
  <si>
    <t>(-) Eigen CET1-instrumenten</t>
  </si>
  <si>
    <t xml:space="preserve">Artikel 36 lid 1 sub (f) en artikel 42 CRR. Eigen tier 1-kernkapitaalinstrumenten die door de instelling of groep worden gehouden op de datum van rapporteren, onder voorberhoud van de vrijstellingen in artikel 42 CRR. Deelnemingen op aandelen opgenomen als "Kapitaalinstrumenten die niet in aanmerking komen" worden niet in dit veld gerapporteerd. </t>
  </si>
  <si>
    <t>(-) Directe belangen in CET1-instrumenten</t>
  </si>
  <si>
    <t>Let op: rapporteren met minteken</t>
  </si>
  <si>
    <t>Artikel 36 lid 1 sub (f) en artikel 42 CRR. Tier 1-kernkapitaalinstrumenten opgenomen in 1.1.1.1 die gehouden worden door instellingen van de geconsolideerde groep. Het bedrag dat in dit veld gerapporteerd dient te worden, bevat deelnemingen in de handelsportefeuille die zijn berekend op basis van de netto lange positie (artikel 42 sub (a) CRR).</t>
  </si>
  <si>
    <t>(-) Indirecte belangen in CET1-instrumenten</t>
  </si>
  <si>
    <t>Artikel 4 lid 1 (114), artikel 36 lid 1 sub (f) en artikel 42 CRR.</t>
  </si>
  <si>
    <t>(-) Synthetische belangen in CET1-instrumenten</t>
  </si>
  <si>
    <t>Artikel 4 lid 1 (126), artikel 36 lid 1 sub (f) en artikel 42 CRR.</t>
  </si>
  <si>
    <t>(-) Verliezen voor het huidige boekjaar</t>
  </si>
  <si>
    <t>Artikel 36 lid 1 sub (a) CRR. Verliezen voor het huidige boekjaar dienen te worden afgetrokken van het tier 1-kernkapitaal.</t>
  </si>
  <si>
    <t>(-) Goodwill</t>
  </si>
  <si>
    <t>Overnemen van T01.01 regel 0680, maar let op: rapporteren met minteken</t>
  </si>
  <si>
    <t>Artikel 4 lid 1 (113) en artikel 36 lid 1 sub (b) CRR. Goodwill in dit veld heeft dezelfde betekenis overeenkomstig het toepasselijk kader voor financiële verslaggeving. Het bedrag in dit veld dient gelijk te zijn aan het bedrag gerapporteerd op de balans.</t>
  </si>
  <si>
    <t>(-) Overige immateriële activa</t>
  </si>
  <si>
    <t>Overnemen van T01.01 regel 0690, maar let op: rapporteren met minteken</t>
  </si>
  <si>
    <t>Artikel 4 lid 1 (115), artikel 36 lid 1 sub (b) en artikel 37 sub (a) CRR. Overige immateriële activa zijn de immateriële activa overeenkomstig het toepasselijk kader voor financiële verslaggeving, minus de goodwill (overeenkomstig het toepasselijk kader voor financiële verslaggeving).</t>
  </si>
  <si>
    <t>(-) Uitgestelde belastingvorderingen die op toekomstige winstgevendheid berusten en die niet voortvloeien uit tijdelijke verschillen, exclusief de daaraan gerelateerde belastingverplichtingen</t>
  </si>
  <si>
    <t>Overnemen van T01.01 regel 0720, maar let op: rapporteren met minteken</t>
  </si>
  <si>
    <t>Artikel 36 lid 1 sub (c) en artikel 38 CRR.</t>
  </si>
  <si>
    <t>(-) Gekwalificeerde deelnemingen buiten de financiële sector die meer dan 15% van het eigen vermogen betreffen</t>
  </si>
  <si>
    <t>Artikel 4 lid 1 (36), artikel 36 lid 1 sub (k) onder i) en artikel 89 tot en met 91 CRR. Een gekwalificeerde deelneming is gedefinieerd als "het in een onderneming, rechtstreeks of onrechtstreeks, bezitten van 10 % of meer van het kapitaal of van de stemrechten, dan wel van een percentage dat het mogelijk maakt een invloed van betekenis op de bedrijfsvoering van die onderneming uit te oefenen." Volgens artikel 36 lid 1 sub (k) onder i) kunnen gekwalificeerde deelnemingen, die in aanmerking komen voor een risicogewicht van 1250%, worden afgetrokken van het Tier 1-kernkapitaal als alternatief voor het toepassen van een risicogewicht van 1250%.</t>
  </si>
  <si>
    <t>(-) Totaal aan gekwalificeerde deelnemingen buiten de financiële sector die meer dan 60% van het eigen vermogen betreffen</t>
  </si>
  <si>
    <t>(-) Tier 1-kernkapitaalinstrumenten van entiteiten uit de financiële sector waarin de instelling geen aanzienlijke deelneming heeft</t>
  </si>
  <si>
    <t>Aftrekposten op basis van artikel 36 lid 1 CRR. Let op: rapporteren met minteken</t>
  </si>
  <si>
    <t>Artikel 4 lid 1 (27), artikel 36 lid 1 sub (h), artikel 43 tot en met 46, artikel 49 lid 1 en 3 en artikel 79 CRR. Tier 1-kernkapitaalinstrumenten van entiteiten uit de financiële sector (zoals gedefinieerd in artikel 4 lid 1 (27) CRR) waarin de instelling geen aanzienlijke deelneming heeft die dient te worden afgetrokken van CET1. In artikel 49 CRR staan de vereisten voor aftrek indien er consolidatie van toepassing is.</t>
  </si>
  <si>
    <t>(-) Tier 1-kernkapitaalinstrumenten van entiteiten uit de financiële sector waarin de instelling een aanzienlijke deelneming heeft</t>
  </si>
  <si>
    <t>Artikel 4 lid 1 (27), artikel 36 lid 1 sub (h), artikel 43 tot en met 46, artikel 49 lid 1 en 3 en artikel 79 CRR. Tier 1-kernkapitaalinstrumenten van entiteiten uit de financiële sector (zoals gedefinieerd in artikel 4 lid 1 (27) CRR) waarin de instelling een aanzienlijke deelneming heeft die dient te worden afgetrokken van CET1, onder toepassing van de 10% drempelwaarde uit article 48 lid 1 sub (b) CRR. In artikel 49 CRR staan de vereisten voor aftrek indien er consolidatie van toepassing is.</t>
  </si>
  <si>
    <t>(-) Activa van een op vaste toezeggingen gebaseerd pensioenfonds</t>
  </si>
  <si>
    <t>Artikel 4 lid 1 (109), artikel 36 lid 1 sub (e) CRR. Activa van een op vaste toezeggingen gebaseerd pensioenfonds zijn gedefinieerd als "de activa van een pensioenfonds dat, respectievelijk een pensioenregeling die, op vaste toezeggingen gebaseerd is, berekend nadat op die activa het bedrag van de verplichtingen uit hoofde van dat fonds, respectievelijk die regeling in mindering is gebracht". Het bedrag dat hier gerapporteerd dient te worden is gelijk aan het bedrag dat gerapporteerd is op de balans.</t>
  </si>
  <si>
    <t>(-) Overige aftrekposten</t>
  </si>
  <si>
    <t>Artikel 3 CRR.</t>
  </si>
  <si>
    <t>Tier 1 kernkapitaal: Overige kapitaalelementen, aftrekposten en aanpassingen</t>
  </si>
  <si>
    <r>
      <t xml:space="preserve">Dit veld is bedacht om flexibiliteit te bieden voor uitsluitend rapportagedoeleinden. Het wordt alleen ingevuld in de zeldzame gevallen dat er geen definitieve beslissing is over de rapportage van specifieke kapitaalelementen, aftrekposten en/of aanpassingen in het huidige CA1-template. Als gevolg hiervan zal dit veld alleen worden ingevuld als een CET1-kapitaalelement respectievelijk een aftrekpost van een CET1-element niet kan worden toegewezen aan één van de velden 020 tot en met 524. </t>
    </r>
    <r>
      <rPr>
        <i/>
        <sz val="8"/>
        <color rgb="FF000000"/>
        <rFont val="SansSerif.plain"/>
      </rPr>
      <t>Deze cel dient niet te worden gebruikt om kaptiaalelementen en/of afrekposten toe te kennen die niet onder de CRR vallen in de berekening van solvabiliteitsratio's (bijvoorbeeld een toekenning van nationale kapitaalposten/aftrekposten die buiten het toepassingsgebied van de CRR vallen).</t>
    </r>
  </si>
  <si>
    <t>Additioneel tier 1 kapitaal</t>
  </si>
  <si>
    <t>Volledig volgestorte, direct uitgegeven kapitaalinstrumenten</t>
  </si>
  <si>
    <t>Bedrag conform T01.02 regel 0270</t>
  </si>
  <si>
    <t>(-) Totale aftrekposten op het additioneel Tier-1 kapitaal</t>
  </si>
  <si>
    <t>(-) Eigen AT1-instrumenten</t>
  </si>
  <si>
    <t>(-) Directe belangen in AT1-instrumenten</t>
  </si>
  <si>
    <t>(-) Indirecte belangen in AT1-instrumenten</t>
  </si>
  <si>
    <t>(-) Synthetische belangen in AT1-instrumenten</t>
  </si>
  <si>
    <t>(-) AT1-instrumenten van financiële instellingen waarin de instelling geen significant belang houdt</t>
  </si>
  <si>
    <t>(-) AT1-instrumenten van financiële instellingen waarin de instelling een significant belang houdt</t>
  </si>
  <si>
    <t>Additioneel tier 1 kapitaal: Overige kapitaalelementen, aftrekposten en aanpassingen</t>
  </si>
  <si>
    <t>Tier 2 kapitaal</t>
  </si>
  <si>
    <t>Bedrag conform T01.02 regel 0280</t>
  </si>
  <si>
    <t>(-) Totale aftrekposten op het Tier-2 kapitaal</t>
  </si>
  <si>
    <t>(-) Eigen T2-instrumenten</t>
  </si>
  <si>
    <t>(-) Directe belangen in T2-instrumenten</t>
  </si>
  <si>
    <t>(-) Indirecte belangen in T2-instrumenten</t>
  </si>
  <si>
    <t>(-) Synthetische belangen in T2-instrumenten</t>
  </si>
  <si>
    <t>(-) T2-instrumenten van financiële instellingen waarin de instelling geen significant belang houdt</t>
  </si>
  <si>
    <t>(-) T2 -instrumenten van financiële instellingen waarin de instelling een significant belang houdt</t>
  </si>
  <si>
    <t>Tier 2 kapitaal: Overige kapitaalelementen, aftrekposten en aanpassingen</t>
  </si>
  <si>
    <t>AED</t>
  </si>
  <si>
    <t>ALL</t>
  </si>
  <si>
    <t>ARS</t>
  </si>
  <si>
    <t>AUD</t>
  </si>
  <si>
    <t>BAM</t>
  </si>
  <si>
    <t>BGN</t>
  </si>
  <si>
    <t>BHD</t>
  </si>
  <si>
    <t>BOB</t>
  </si>
  <si>
    <t>BRL</t>
  </si>
  <si>
    <t>BYN</t>
  </si>
  <si>
    <t>CAD</t>
  </si>
  <si>
    <t>CHF</t>
  </si>
  <si>
    <t>CLP</t>
  </si>
  <si>
    <t>CNY</t>
  </si>
  <si>
    <t>COP</t>
  </si>
  <si>
    <t>CRC</t>
  </si>
  <si>
    <t>CSD</t>
  </si>
  <si>
    <t>CUP</t>
  </si>
  <si>
    <t>CZK</t>
  </si>
  <si>
    <t>DKK</t>
  </si>
  <si>
    <t>DOP</t>
  </si>
  <si>
    <t>DZD</t>
  </si>
  <si>
    <t>EGP</t>
  </si>
  <si>
    <t>GBP</t>
  </si>
  <si>
    <t>GTQ</t>
  </si>
  <si>
    <t>HKD</t>
  </si>
  <si>
    <t>HNL</t>
  </si>
  <si>
    <t>HRK</t>
  </si>
  <si>
    <t>HUF</t>
  </si>
  <si>
    <t>IDR</t>
  </si>
  <si>
    <t>ILS</t>
  </si>
  <si>
    <t>INR</t>
  </si>
  <si>
    <t>IQD</t>
  </si>
  <si>
    <t>ISK</t>
  </si>
  <si>
    <t>JOD</t>
  </si>
  <si>
    <t>JPY</t>
  </si>
  <si>
    <t>KRW</t>
  </si>
  <si>
    <t>KWD</t>
  </si>
  <si>
    <t>LBP</t>
  </si>
  <si>
    <t>LYD</t>
  </si>
  <si>
    <t>MAD</t>
  </si>
  <si>
    <t>MKD</t>
  </si>
  <si>
    <t>MXN</t>
  </si>
  <si>
    <t>MYR</t>
  </si>
  <si>
    <t>NIO</t>
  </si>
  <si>
    <t>NOK</t>
  </si>
  <si>
    <t>NZD</t>
  </si>
  <si>
    <t>OMR</t>
  </si>
  <si>
    <t>PAB</t>
  </si>
  <si>
    <t>PEN</t>
  </si>
  <si>
    <t>PHP</t>
  </si>
  <si>
    <t>PLN</t>
  </si>
  <si>
    <t>PYG</t>
  </si>
  <si>
    <t>QAR</t>
  </si>
  <si>
    <t>RON</t>
  </si>
  <si>
    <t>RSD</t>
  </si>
  <si>
    <t>RUB</t>
  </si>
  <si>
    <t>SAR</t>
  </si>
  <si>
    <t>SDG</t>
  </si>
  <si>
    <t>SEK</t>
  </si>
  <si>
    <t>SGD</t>
  </si>
  <si>
    <t>SVC</t>
  </si>
  <si>
    <t>SYP</t>
  </si>
  <si>
    <t>THB</t>
  </si>
  <si>
    <t>TND</t>
  </si>
  <si>
    <t>TRY</t>
  </si>
  <si>
    <t>TWD</t>
  </si>
  <si>
    <t>UAH</t>
  </si>
  <si>
    <t>USD</t>
  </si>
  <si>
    <t>UYU</t>
  </si>
  <si>
    <t>VES</t>
  </si>
  <si>
    <t>VND</t>
  </si>
  <si>
    <t>YER</t>
  </si>
  <si>
    <t>ZAR</t>
  </si>
  <si>
    <t>positive</t>
  </si>
  <si>
    <t>negative</t>
  </si>
  <si>
    <t>National GAAP</t>
  </si>
  <si>
    <t>Individual</t>
  </si>
  <si>
    <t>Consolidated</t>
  </si>
  <si>
    <t>Passiva</t>
  </si>
  <si>
    <t>Betaaldienstaanbieder</t>
  </si>
  <si>
    <t>Elektronischgeldaanbieder</t>
  </si>
  <si>
    <t>Betaaldienstaanbieder en Elektronischgeldaanbieder</t>
  </si>
  <si>
    <t>Ja</t>
  </si>
  <si>
    <t>Nee</t>
  </si>
  <si>
    <t>Methode A</t>
  </si>
  <si>
    <t>Methode B</t>
  </si>
  <si>
    <t>Methode C</t>
  </si>
  <si>
    <t>Geen Methode</t>
  </si>
  <si>
    <t>Beroepsaansprakelijkheidsverzekering</t>
  </si>
  <si>
    <t>Vergelijkbare waarborg</t>
  </si>
  <si>
    <t>Winstgevendheid</t>
  </si>
  <si>
    <t>Liquiditeit</t>
  </si>
  <si>
    <t>Overige kwantitatieve indicatoren</t>
  </si>
  <si>
    <t>Niet getriggerd</t>
  </si>
  <si>
    <t>Herstel getriggerd</t>
  </si>
  <si>
    <t>Exit getriggerd</t>
  </si>
  <si>
    <t>In cel 0020 dient u de methode van het zekerstellen van derdengelden te selecteren. De instelling kan kiezen uit de opties op de regels 0021, 0022, 0023 en 0024.</t>
  </si>
  <si>
    <t>Indien uw instelling gebruikmaakt van een kwaliteitsrekening kunt u deze optie selecteren.</t>
  </si>
  <si>
    <t>Indien uw instelling gebruikmaakt van een Stichting Derdengelden kunt u deze optie selecteren.</t>
  </si>
  <si>
    <t>Dit formulier moet in tabblad TOC, bij nummer 18, op positive worden gezet, vervolgens wordt een deel automatisch ingevuld.</t>
  </si>
  <si>
    <r>
      <t xml:space="preserve">De betalingstransacties die de betalingsinstelling in </t>
    </r>
    <r>
      <rPr>
        <u/>
        <sz val="8"/>
        <rFont val="SansSerif.plain"/>
      </rPr>
      <t>de voorafgaande 12 maanden</t>
    </r>
    <r>
      <rPr>
        <sz val="8"/>
        <rFont val="SansSerif.plain"/>
      </rPr>
      <t xml:space="preserve"> heeft verricht. Naar verwachting is de waarde van dit veld daarom gelijk aan 1/12 van het getal op tabblad T80.02 regel 0030. Zie ook: EBA Q&amp;A van 06/01/2023.</t>
    </r>
  </si>
  <si>
    <t>Dit betreft het aantal geinitieerde betaaltransacties die de instelling in de laatste 12 maanden heeft verricht.</t>
  </si>
  <si>
    <t>Dit betreft het aantal betaaldienstgebruikers over de laatste 12 maanden.</t>
  </si>
  <si>
    <t>Hier rapporteert u het aantal fte’s, (inclusief inhuur) werkzaam in de eerste lijn.</t>
  </si>
  <si>
    <t>Hier rapporteert u het aantal fte’s, (inclusief inhuur) werkzaam in de tweede lijn, o.a. de wettelijke verplichte compliance- en risicobeheerfunctie (art. 21 en 23 Bpr).</t>
  </si>
  <si>
    <t>Hier rapporteert u het aantal fte’s (inclusief inhuur) werkzaam in de derde lijn, ook als deze zijn 
uitbesteed bij een gelieerde entiteit.</t>
  </si>
  <si>
    <t>Hier rapporteert u het aantal leden in de RvC. Dit is niet noodzakelijkerwijs hetzelfde als het aantal fte werkzaam in de RvC.</t>
  </si>
  <si>
    <t>table group</t>
  </si>
  <si>
    <t>TG000</t>
  </si>
  <si>
    <t>TG003</t>
  </si>
  <si>
    <t>TG004</t>
  </si>
  <si>
    <t>TG005</t>
  </si>
  <si>
    <t>TG006</t>
  </si>
  <si>
    <t>TG007</t>
  </si>
  <si>
    <t>TG011</t>
  </si>
  <si>
    <t>TG012</t>
  </si>
  <si>
    <t>TG017</t>
  </si>
  <si>
    <t>TG018</t>
  </si>
  <si>
    <t>TG020</t>
  </si>
  <si>
    <t>TG021</t>
  </si>
  <si>
    <t>TG022</t>
  </si>
  <si>
    <t>TG023</t>
  </si>
  <si>
    <t>TG024</t>
  </si>
  <si>
    <t>TG019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</si>
</sst>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_ "/>
    <numFmt numFmtId="166" formatCode="#,##0.0000_ "/>
  </numFmts>
  <fonts count="16">
    <font>
      <sz val="11"/>
      <color indexed="8"/>
      <name val="Calibri"/>
      <family val="2"/>
      <scheme val="minor"/>
    </font>
    <font>
      <sz val="8"/>
      <name val="Serif"/>
    </font>
    <font>
      <b/>
      <sz val="13"/>
      <color rgb="FF000000"/>
      <name val="SansSerif.plain"/>
    </font>
    <font>
      <sz val="11"/>
      <color rgb="FF000000"/>
      <name val="SansSerif.plain"/>
    </font>
    <font>
      <sz val="8"/>
      <color rgb="FF0000FF"/>
      <name val="SansSerif.plain"/>
    </font>
    <font>
      <sz val="8"/>
      <color rgb="FF000000"/>
      <name val="SansSerif.plain"/>
    </font>
    <font>
      <u/>
      <sz val="8"/>
      <color rgb="FF0000FF"/>
      <name val="SansSerif.plain"/>
    </font>
    <font>
      <u/>
      <sz val="11"/>
      <color rgb="FF0000FF"/>
      <name val="SansSerif.plain"/>
    </font>
    <font>
      <b/>
      <sz val="8"/>
      <color rgb="FF000000"/>
      <name val="SansSerif.plain"/>
    </font>
    <font>
      <sz val="8"/>
      <color rgb="FFFF0000"/>
      <name val="SansSerif.plain"/>
    </font>
    <font>
      <sz val="8"/>
      <name val="SansSerif.plain"/>
    </font>
    <font>
      <u/>
      <sz val="11"/>
      <color theme="10"/>
      <name val="Calibri"/>
      <family val="2"/>
      <scheme val="minor"/>
    </font>
    <font>
      <sz val="8"/>
      <name val="Calibri"/>
      <family val="2"/>
      <scheme val="minor"/>
    </font>
    <font>
      <u/>
      <sz val="8"/>
      <name val="SansSerif.plain"/>
    </font>
    <font>
      <u/>
      <sz val="8"/>
      <color theme="10"/>
      <name val="SansSerif.plain"/>
    </font>
    <font>
      <i/>
      <sz val="8"/>
      <color rgb="FF000000"/>
      <name val="SansSerif.plain"/>
    </font>
  </fonts>
  <fills count="10">
    <fill>
      <patternFill patternType="none"/>
    </fill>
    <fill>
      <patternFill patternType="gray125"/>
    </fill>
    <fill>
      <patternFill patternType="solid">
        <fgColor rgb="FFFFFFFF"/>
      </patternFill>
    </fill>
    <fill>
      <patternFill patternType="solid">
        <fgColor rgb="FFFFFFB9"/>
      </patternFill>
    </fill>
    <fill>
      <patternFill patternType="solid">
        <fgColor rgb="FFFFDEBD"/>
      </patternFill>
    </fill>
    <fill>
      <patternFill patternType="solid">
        <fgColor rgb="FFEAFAFF"/>
      </patternFill>
    </fill>
    <fill>
      <patternFill patternType="solid">
        <fgColor rgb="FF808080"/>
      </patternFill>
    </fill>
    <fill>
      <patternFill patternType="solid">
        <fgColor rgb="FFC8C8C8"/>
        <bgColor indexed="64"/>
      </patternFill>
    </fill>
    <fill>
      <patternFill patternType="solid">
        <fgColor rgb="FFEAFAFF"/>
        <bgColor indexed="64"/>
      </patternFill>
    </fill>
    <fill>
      <patternFill patternType="solid">
        <fgColor theme="0"/>
        <bgColor indexed="64"/>
      </patternFill>
    </fill>
  </fills>
  <borders count="19">
    <border>
      <left/>
      <right/>
      <top/>
      <bottom/>
      <diagonal/>
    </border>
    <border>
      <left style="thin">
        <color rgb="FFC0C0C0"/>
      </left>
      <right style="thin">
        <color rgb="FFC0C0C0"/>
      </right>
      <top style="thin">
        <color rgb="FFC0C0C0"/>
      </top>
      <bottom style="thin">
        <color rgb="FFC0C0C0"/>
      </bottom>
      <diagonal/>
    </border>
    <border>
      <left style="thin">
        <color rgb="FF000000"/>
      </left>
      <right style="thin">
        <color rgb="FFFFFFB9"/>
      </right>
      <top style="thin">
        <color rgb="FF000000"/>
      </top>
      <bottom style="thin">
        <color rgb="FFFFFFB9"/>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FFFFB9"/>
      </bottom>
      <diagonal/>
    </border>
    <border>
      <left style="thin">
        <color rgb="FF000000"/>
      </left>
      <right style="thin">
        <color rgb="FFFFFFB9"/>
      </right>
      <top style="thin">
        <color rgb="FF000000"/>
      </top>
      <bottom style="thin">
        <color rgb="FF000000"/>
      </bottom>
      <diagonal/>
    </border>
    <border>
      <left style="thin">
        <color rgb="FFFFFFB9"/>
      </left>
      <right style="thin">
        <color rgb="FFFFFFB9"/>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FFFFB9"/>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FFFFB9"/>
      </bottom>
      <diagonal/>
    </border>
    <border>
      <left/>
      <right style="thin">
        <color rgb="FF000000"/>
      </right>
      <top/>
      <bottom style="thin">
        <color rgb="FFFFFFB9"/>
      </bottom>
      <diagonal/>
    </border>
    <border>
      <left style="thin">
        <color rgb="FF000000"/>
      </left>
      <right style="thin">
        <color rgb="FF000000"/>
      </right>
      <top/>
      <bottom/>
      <diagonal/>
    </border>
  </borders>
  <cellStyleXfs count="2">
    <xf numFmtId="0" fontId="0" fillId="0" borderId="0"/>
    <xf numFmtId="0" fontId="11" fillId="0" borderId="0" applyNumberFormat="0" applyFill="0" applyBorder="0" applyAlignment="0" applyProtection="0"/>
  </cellStyleXfs>
  <cellXfs count="109">
    <xf numFmtId="0" fontId="0" fillId="0" borderId="0" xfId="0"/>
    <xf numFmtId="0" fontId="2" fillId="2" borderId="1" xfId="0" applyFont="1" applyFill="1" applyBorder="1" applyAlignment="1">
      <alignment horizontal="left" vertical="top"/>
    </xf>
    <xf numFmtId="0" fontId="3" fillId="2" borderId="1" xfId="0" applyFont="1" applyFill="1" applyBorder="1" applyAlignment="1">
      <alignment horizontal="left" vertical="top"/>
    </xf>
    <xf numFmtId="0" fontId="4" fillId="3" borderId="2" xfId="0" applyFont="1" applyFill="1" applyBorder="1" applyAlignment="1">
      <alignment horizontal="left" vertical="top" wrapText="1"/>
    </xf>
    <xf numFmtId="0" fontId="4" fillId="3" borderId="3" xfId="0" applyFont="1" applyFill="1" applyBorder="1" applyAlignment="1">
      <alignment horizontal="center" vertical="top" wrapText="1"/>
    </xf>
    <xf numFmtId="0" fontId="5" fillId="2" borderId="3" xfId="0" applyFont="1" applyFill="1" applyBorder="1" applyAlignment="1">
      <alignment horizontal="left" vertical="top"/>
    </xf>
    <xf numFmtId="164" fontId="5" fillId="2" borderId="3" xfId="0" applyNumberFormat="1" applyFont="1" applyFill="1" applyBorder="1" applyAlignment="1" applyProtection="1">
      <alignment horizontal="left" vertical="top"/>
      <protection locked="0"/>
    </xf>
    <xf numFmtId="0" fontId="5" fillId="2" borderId="3" xfId="0" applyFont="1" applyFill="1" applyBorder="1" applyAlignment="1" applyProtection="1">
      <alignment horizontal="left" vertical="top"/>
      <protection locked="0"/>
    </xf>
    <xf numFmtId="0" fontId="6" fillId="2" borderId="3" xfId="0" applyFont="1" applyFill="1" applyBorder="1" applyAlignment="1">
      <alignment horizontal="left" vertical="top"/>
    </xf>
    <xf numFmtId="0" fontId="5" fillId="2" borderId="3" xfId="0" applyFont="1" applyFill="1" applyBorder="1" applyAlignment="1">
      <alignment horizontal="left" vertical="top" wrapText="1"/>
    </xf>
    <xf numFmtId="0" fontId="5" fillId="2" borderId="3" xfId="0" applyFont="1" applyFill="1" applyBorder="1" applyAlignment="1" applyProtection="1">
      <alignment horizontal="center" vertical="center"/>
      <protection locked="0"/>
    </xf>
    <xf numFmtId="0" fontId="7" fillId="2" borderId="1" xfId="0" applyFont="1" applyFill="1" applyBorder="1" applyAlignment="1" applyProtection="1">
      <alignment horizontal="left" vertical="top"/>
      <protection locked="0"/>
    </xf>
    <xf numFmtId="0" fontId="3" fillId="2" borderId="1" xfId="0" applyFont="1" applyFill="1" applyBorder="1" applyAlignment="1" applyProtection="1">
      <alignment horizontal="left" vertical="top"/>
      <protection locked="0"/>
    </xf>
    <xf numFmtId="0" fontId="4" fillId="3" borderId="4" xfId="0" applyFont="1" applyFill="1" applyBorder="1" applyAlignment="1">
      <alignment horizontal="center" vertical="top" wrapText="1"/>
    </xf>
    <xf numFmtId="0" fontId="5" fillId="4" borderId="3" xfId="0" applyFont="1" applyFill="1" applyBorder="1" applyAlignment="1">
      <alignment horizontal="center" vertical="top" wrapText="1"/>
    </xf>
    <xf numFmtId="0" fontId="4" fillId="3" borderId="5" xfId="0" applyFont="1" applyFill="1" applyBorder="1" applyAlignment="1">
      <alignment horizontal="left" vertical="top" wrapText="1"/>
    </xf>
    <xf numFmtId="49" fontId="5" fillId="2" borderId="3" xfId="0" applyNumberFormat="1" applyFont="1" applyFill="1" applyBorder="1" applyAlignment="1" applyProtection="1">
      <alignment horizontal="left" vertical="top"/>
      <protection locked="0"/>
    </xf>
    <xf numFmtId="49" fontId="5" fillId="5" borderId="3" xfId="0" applyNumberFormat="1" applyFont="1" applyFill="1" applyBorder="1" applyAlignment="1" applyProtection="1">
      <alignment horizontal="left" vertical="top"/>
      <protection locked="0"/>
    </xf>
    <xf numFmtId="0" fontId="4" fillId="3" borderId="6" xfId="0" applyFont="1" applyFill="1" applyBorder="1" applyAlignment="1">
      <alignment horizontal="left" vertical="top" wrapText="1"/>
    </xf>
    <xf numFmtId="165" fontId="5" fillId="2" borderId="3" xfId="0" applyNumberFormat="1" applyFont="1" applyFill="1" applyBorder="1" applyAlignment="1" applyProtection="1">
      <alignment horizontal="right" vertical="top"/>
      <protection locked="0"/>
    </xf>
    <xf numFmtId="165" fontId="5" fillId="5" borderId="3" xfId="0" applyNumberFormat="1" applyFont="1" applyFill="1" applyBorder="1" applyAlignment="1" applyProtection="1">
      <alignment horizontal="right" vertical="top"/>
      <protection locked="0"/>
    </xf>
    <xf numFmtId="0" fontId="4" fillId="3" borderId="7" xfId="0" applyFont="1" applyFill="1" applyBorder="1" applyAlignment="1">
      <alignment horizontal="left" vertical="top" wrapText="1"/>
    </xf>
    <xf numFmtId="49" fontId="4" fillId="3" borderId="7" xfId="0" applyNumberFormat="1" applyFont="1" applyFill="1" applyBorder="1" applyAlignment="1" applyProtection="1">
      <alignment horizontal="left" vertical="top" wrapText="1"/>
      <protection locked="0"/>
    </xf>
    <xf numFmtId="0" fontId="4" fillId="3" borderId="5" xfId="0" applyFont="1" applyFill="1" applyBorder="1" applyAlignment="1" applyProtection="1">
      <alignment horizontal="left" vertical="top" wrapText="1"/>
      <protection locked="0"/>
    </xf>
    <xf numFmtId="49" fontId="4" fillId="3" borderId="5" xfId="0" applyNumberFormat="1" applyFont="1" applyFill="1" applyBorder="1" applyAlignment="1" applyProtection="1">
      <alignment horizontal="left" vertical="top" wrapText="1"/>
      <protection locked="0"/>
    </xf>
    <xf numFmtId="165" fontId="5" fillId="6" borderId="3" xfId="0" applyNumberFormat="1" applyFont="1" applyFill="1" applyBorder="1" applyAlignment="1">
      <alignment horizontal="right" vertical="center" wrapText="1"/>
    </xf>
    <xf numFmtId="0" fontId="5" fillId="6" borderId="3" xfId="0" applyFont="1" applyFill="1" applyBorder="1" applyAlignment="1">
      <alignment horizontal="center" vertical="center" wrapText="1"/>
    </xf>
    <xf numFmtId="0" fontId="5" fillId="5" borderId="3" xfId="0" applyFont="1" applyFill="1" applyBorder="1" applyAlignment="1" applyProtection="1">
      <alignment horizontal="left" vertical="top"/>
      <protection locked="0"/>
    </xf>
    <xf numFmtId="0" fontId="4" fillId="3" borderId="7" xfId="0" applyFont="1" applyFill="1" applyBorder="1" applyAlignment="1" applyProtection="1">
      <alignment horizontal="left" vertical="top" wrapText="1"/>
      <protection locked="0"/>
    </xf>
    <xf numFmtId="165" fontId="5" fillId="7" borderId="3" xfId="0" applyNumberFormat="1" applyFont="1" applyFill="1" applyBorder="1" applyAlignment="1">
      <alignment horizontal="right" vertical="top"/>
    </xf>
    <xf numFmtId="0" fontId="5" fillId="7" borderId="3" xfId="0" applyFont="1" applyFill="1" applyBorder="1" applyAlignment="1">
      <alignment horizontal="left" vertical="top"/>
    </xf>
    <xf numFmtId="0" fontId="0" fillId="0" borderId="8" xfId="0" applyBorder="1" applyAlignment="1">
      <alignment horizontal="left" vertical="top"/>
    </xf>
    <xf numFmtId="0" fontId="4" fillId="3" borderId="9" xfId="0" applyFont="1" applyFill="1" applyBorder="1" applyAlignment="1">
      <alignment horizontal="left" vertical="top" wrapText="1"/>
    </xf>
    <xf numFmtId="0" fontId="8" fillId="4" borderId="3" xfId="0" applyFont="1" applyFill="1" applyBorder="1" applyAlignment="1">
      <alignment horizontal="left" vertical="top" wrapText="1"/>
    </xf>
    <xf numFmtId="165" fontId="5" fillId="2" borderId="3" xfId="0" applyNumberFormat="1" applyFont="1" applyFill="1" applyBorder="1" applyAlignment="1" applyProtection="1">
      <alignment horizontal="left" vertical="top"/>
      <protection locked="0"/>
    </xf>
    <xf numFmtId="165" fontId="5" fillId="5" borderId="3" xfId="0" applyNumberFormat="1" applyFont="1" applyFill="1" applyBorder="1" applyAlignment="1" applyProtection="1">
      <alignment horizontal="left" vertical="top"/>
      <protection locked="0"/>
    </xf>
    <xf numFmtId="0" fontId="5" fillId="0" borderId="8" xfId="0" applyFont="1" applyBorder="1" applyAlignment="1" applyProtection="1">
      <alignment horizontal="left" vertical="top" wrapText="1"/>
      <protection locked="0"/>
    </xf>
    <xf numFmtId="165" fontId="5" fillId="2" borderId="3" xfId="0" applyNumberFormat="1" applyFont="1" applyFill="1" applyBorder="1" applyAlignment="1" applyProtection="1">
      <alignment horizontal="left" vertical="top" wrapText="1"/>
      <protection locked="0"/>
    </xf>
    <xf numFmtId="165" fontId="5" fillId="5" borderId="3" xfId="0" applyNumberFormat="1" applyFont="1" applyFill="1" applyBorder="1" applyAlignment="1" applyProtection="1">
      <alignment horizontal="left" vertical="top" wrapText="1"/>
      <protection locked="0"/>
    </xf>
    <xf numFmtId="165" fontId="5" fillId="2" borderId="10" xfId="0" applyNumberFormat="1" applyFont="1" applyFill="1" applyBorder="1" applyAlignment="1" applyProtection="1">
      <alignment horizontal="left" vertical="top" wrapText="1"/>
      <protection locked="0"/>
    </xf>
    <xf numFmtId="165" fontId="9" fillId="5" borderId="3" xfId="0" applyNumberFormat="1" applyFont="1" applyFill="1" applyBorder="1" applyAlignment="1" applyProtection="1">
      <alignment horizontal="left" vertical="top"/>
      <protection locked="0"/>
    </xf>
    <xf numFmtId="0" fontId="0" fillId="0" borderId="8" xfId="0" applyBorder="1" applyAlignment="1">
      <alignment vertical="top"/>
    </xf>
    <xf numFmtId="0" fontId="5" fillId="4" borderId="3" xfId="0" applyFont="1" applyFill="1" applyBorder="1" applyAlignment="1">
      <alignment vertical="top" wrapText="1"/>
    </xf>
    <xf numFmtId="165" fontId="5" fillId="2" borderId="3" xfId="0" applyNumberFormat="1" applyFont="1" applyFill="1" applyBorder="1" applyAlignment="1" applyProtection="1">
      <alignment vertical="top"/>
      <protection locked="0"/>
    </xf>
    <xf numFmtId="165" fontId="5" fillId="5" borderId="3" xfId="0" applyNumberFormat="1" applyFont="1" applyFill="1" applyBorder="1" applyAlignment="1" applyProtection="1">
      <alignment vertical="top"/>
      <protection locked="0"/>
    </xf>
    <xf numFmtId="165" fontId="5" fillId="2" borderId="3" xfId="0" applyNumberFormat="1" applyFont="1" applyFill="1" applyBorder="1" applyAlignment="1" applyProtection="1">
      <alignment vertical="top" wrapText="1"/>
      <protection locked="0"/>
    </xf>
    <xf numFmtId="165" fontId="5" fillId="5" borderId="3" xfId="0" applyNumberFormat="1" applyFont="1" applyFill="1" applyBorder="1" applyAlignment="1" applyProtection="1">
      <alignment vertical="top" wrapText="1"/>
      <protection locked="0"/>
    </xf>
    <xf numFmtId="165" fontId="5" fillId="5" borderId="11" xfId="0" applyNumberFormat="1" applyFont="1" applyFill="1" applyBorder="1" applyAlignment="1" applyProtection="1">
      <alignment vertical="top"/>
      <protection locked="0"/>
    </xf>
    <xf numFmtId="0" fontId="5" fillId="4" borderId="3" xfId="0" applyFont="1" applyFill="1" applyBorder="1" applyAlignment="1">
      <alignment horizontal="left" vertical="top" wrapText="1"/>
    </xf>
    <xf numFmtId="0" fontId="5" fillId="0" borderId="3" xfId="0" applyFont="1" applyBorder="1" applyAlignment="1" applyProtection="1">
      <alignment horizontal="left" vertical="top" wrapText="1"/>
      <protection locked="0"/>
    </xf>
    <xf numFmtId="0" fontId="5" fillId="8" borderId="8" xfId="0" applyFont="1" applyFill="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8" borderId="8" xfId="0" applyFont="1" applyFill="1" applyBorder="1" applyAlignment="1" applyProtection="1">
      <alignment horizontal="left" vertical="top" wrapText="1"/>
      <protection locked="0"/>
    </xf>
    <xf numFmtId="0" fontId="5" fillId="0" borderId="8" xfId="0" applyFont="1" applyBorder="1" applyAlignment="1" applyProtection="1">
      <alignment horizontal="left" vertical="center" wrapText="1"/>
      <protection locked="0"/>
    </xf>
    <xf numFmtId="165" fontId="5" fillId="8" borderId="3" xfId="0" applyNumberFormat="1" applyFont="1" applyFill="1" applyBorder="1" applyAlignment="1" applyProtection="1">
      <alignment horizontal="left" vertical="top" wrapText="1"/>
      <protection locked="0"/>
    </xf>
    <xf numFmtId="0" fontId="5" fillId="9" borderId="3" xfId="0" applyFont="1" applyFill="1" applyBorder="1" applyAlignment="1" applyProtection="1">
      <alignment horizontal="left" vertical="center" wrapText="1"/>
      <protection locked="0"/>
    </xf>
    <xf numFmtId="0" fontId="5" fillId="8" borderId="3" xfId="0" applyFont="1" applyFill="1" applyBorder="1" applyAlignment="1" applyProtection="1">
      <alignment horizontal="left" vertical="center" wrapText="1"/>
      <protection locked="0"/>
    </xf>
    <xf numFmtId="0" fontId="0" fillId="0" borderId="8" xfId="0" applyBorder="1" applyAlignment="1">
      <alignment vertical="top" wrapText="1"/>
    </xf>
    <xf numFmtId="0" fontId="4" fillId="3" borderId="8" xfId="0" applyFont="1" applyFill="1" applyBorder="1" applyAlignment="1">
      <alignment vertical="top" wrapText="1"/>
    </xf>
    <xf numFmtId="165" fontId="9" fillId="2" borderId="3" xfId="0" applyNumberFormat="1" applyFont="1" applyFill="1" applyBorder="1" applyAlignment="1" applyProtection="1">
      <alignment horizontal="left" vertical="top" wrapText="1"/>
      <protection locked="0"/>
    </xf>
    <xf numFmtId="165" fontId="9" fillId="5" borderId="3" xfId="0" applyNumberFormat="1" applyFont="1" applyFill="1" applyBorder="1" applyAlignment="1" applyProtection="1">
      <alignment vertical="top" wrapText="1"/>
      <protection locked="0"/>
    </xf>
    <xf numFmtId="165" fontId="9" fillId="2" borderId="3" xfId="0" applyNumberFormat="1" applyFont="1" applyFill="1" applyBorder="1" applyAlignment="1" applyProtection="1">
      <alignment vertical="top" wrapText="1"/>
      <protection locked="0"/>
    </xf>
    <xf numFmtId="165" fontId="9" fillId="5" borderId="3" xfId="0" applyNumberFormat="1" applyFont="1" applyFill="1" applyBorder="1" applyAlignment="1" applyProtection="1">
      <alignment horizontal="left" vertical="top" wrapText="1"/>
      <protection locked="0"/>
    </xf>
    <xf numFmtId="166" fontId="5" fillId="5" borderId="3" xfId="0" applyNumberFormat="1" applyFont="1" applyFill="1" applyBorder="1" applyAlignment="1" applyProtection="1">
      <alignment horizontal="right" vertical="top"/>
      <protection locked="0"/>
    </xf>
    <xf numFmtId="0" fontId="5" fillId="0" borderId="12" xfId="0" applyFont="1" applyBorder="1" applyAlignment="1" applyProtection="1">
      <alignment horizontal="left" vertical="center" wrapText="1"/>
      <protection locked="0"/>
    </xf>
    <xf numFmtId="0" fontId="10" fillId="0" borderId="12" xfId="0" applyFont="1" applyBorder="1" applyAlignment="1" applyProtection="1">
      <alignment horizontal="left" vertical="top" wrapText="1"/>
      <protection locked="0"/>
    </xf>
    <xf numFmtId="0" fontId="10" fillId="8" borderId="12" xfId="0" applyFont="1" applyFill="1" applyBorder="1" applyAlignment="1" applyProtection="1">
      <alignment horizontal="left" vertical="top" wrapText="1"/>
      <protection locked="0"/>
    </xf>
    <xf numFmtId="0" fontId="10" fillId="0" borderId="8" xfId="0" applyFont="1" applyBorder="1" applyAlignment="1">
      <alignment vertical="top" wrapText="1"/>
    </xf>
    <xf numFmtId="0" fontId="10" fillId="0" borderId="8" xfId="0" applyFont="1" applyBorder="1" applyAlignment="1" applyProtection="1">
      <alignment horizontal="left" vertical="center" wrapText="1"/>
      <protection locked="0"/>
    </xf>
    <xf numFmtId="165" fontId="10" fillId="5" borderId="3" xfId="0" applyNumberFormat="1" applyFont="1" applyFill="1" applyBorder="1" applyAlignment="1" applyProtection="1">
      <alignment vertical="top" wrapText="1"/>
      <protection locked="0"/>
    </xf>
    <xf numFmtId="165" fontId="10" fillId="2" borderId="3" xfId="0" applyNumberFormat="1" applyFont="1" applyFill="1" applyBorder="1" applyAlignment="1" applyProtection="1">
      <alignment vertical="top" wrapText="1"/>
      <protection locked="0"/>
    </xf>
    <xf numFmtId="165" fontId="10" fillId="2" borderId="3" xfId="0" applyNumberFormat="1" applyFont="1" applyFill="1" applyBorder="1" applyAlignment="1" applyProtection="1">
      <alignment horizontal="left" vertical="top" wrapText="1"/>
      <protection locked="0"/>
    </xf>
    <xf numFmtId="0" fontId="11" fillId="0" borderId="0" xfId="1"/>
    <xf numFmtId="49" fontId="5" fillId="2" borderId="10" xfId="0" applyNumberFormat="1" applyFont="1" applyFill="1" applyBorder="1" applyAlignment="1" applyProtection="1">
      <alignment horizontal="left" vertical="top"/>
      <protection locked="0"/>
    </xf>
    <xf numFmtId="0" fontId="5" fillId="4" borderId="11" xfId="0" applyFont="1" applyFill="1" applyBorder="1" applyAlignment="1">
      <alignment horizontal="center" vertical="top" wrapText="1"/>
    </xf>
    <xf numFmtId="49" fontId="5" fillId="5" borderId="15" xfId="0" applyNumberFormat="1" applyFont="1" applyFill="1" applyBorder="1" applyAlignment="1" applyProtection="1">
      <alignment horizontal="left" vertical="top" wrapText="1"/>
      <protection locked="0"/>
    </xf>
    <xf numFmtId="0" fontId="0" fillId="0" borderId="8" xfId="0" applyBorder="1"/>
    <xf numFmtId="0" fontId="0" fillId="0" borderId="0" xfId="0" applyAlignment="1">
      <alignment wrapText="1"/>
    </xf>
    <xf numFmtId="0" fontId="14" fillId="0" borderId="14" xfId="1" applyFont="1" applyBorder="1" applyAlignment="1">
      <alignment horizontal="left" vertical="center" wrapText="1"/>
    </xf>
    <xf numFmtId="165" fontId="5" fillId="7" borderId="3" xfId="0" applyNumberFormat="1" applyFont="1" applyFill="1" applyBorder="1" applyAlignment="1">
      <alignment horizontal="left" vertical="top"/>
    </xf>
    <xf numFmtId="165" fontId="5" fillId="7" borderId="12" xfId="0" applyNumberFormat="1" applyFont="1" applyFill="1" applyBorder="1" applyAlignment="1">
      <alignment horizontal="left" vertical="top"/>
    </xf>
    <xf numFmtId="0" fontId="4" fillId="3" borderId="16" xfId="0" applyFont="1" applyFill="1" applyBorder="1" applyAlignment="1">
      <alignment horizontal="center" vertical="top" wrapText="1"/>
    </xf>
    <xf numFmtId="0" fontId="4" fillId="3" borderId="17" xfId="0" applyFont="1" applyFill="1" applyBorder="1" applyAlignment="1">
      <alignment horizontal="left" vertical="top" wrapText="1"/>
    </xf>
    <xf numFmtId="0" fontId="4" fillId="3" borderId="8" xfId="0" applyFont="1" applyFill="1" applyBorder="1" applyAlignment="1">
      <alignment horizontal="center" vertical="top" wrapText="1"/>
    </xf>
    <xf numFmtId="165" fontId="5" fillId="2" borderId="10" xfId="0" applyNumberFormat="1" applyFont="1" applyFill="1" applyBorder="1" applyAlignment="1" applyProtection="1">
      <alignment horizontal="right" vertical="top"/>
      <protection locked="0"/>
    </xf>
    <xf numFmtId="165" fontId="5" fillId="2" borderId="11" xfId="0" applyNumberFormat="1" applyFont="1" applyFill="1" applyBorder="1" applyAlignment="1" applyProtection="1">
      <alignment vertical="top" wrapText="1"/>
      <protection locked="0"/>
    </xf>
    <xf numFmtId="165" fontId="5" fillId="5" borderId="13" xfId="0" applyNumberFormat="1" applyFont="1" applyFill="1" applyBorder="1" applyAlignment="1" applyProtection="1">
      <alignment vertical="top" wrapText="1"/>
      <protection locked="0"/>
    </xf>
    <xf numFmtId="165" fontId="5" fillId="5" borderId="10" xfId="0" applyNumberFormat="1" applyFont="1" applyFill="1" applyBorder="1" applyAlignment="1" applyProtection="1">
      <alignment horizontal="left" vertical="top"/>
      <protection locked="0"/>
    </xf>
    <xf numFmtId="165" fontId="5" fillId="5" borderId="11" xfId="0" applyNumberFormat="1" applyFont="1" applyFill="1" applyBorder="1" applyAlignment="1" applyProtection="1">
      <alignment vertical="top" wrapText="1"/>
      <protection locked="0"/>
    </xf>
    <xf numFmtId="165" fontId="10" fillId="5" borderId="3" xfId="0" applyNumberFormat="1" applyFont="1" applyFill="1" applyBorder="1" applyAlignment="1" applyProtection="1">
      <alignment horizontal="left" vertical="top" wrapText="1"/>
      <protection locked="0"/>
    </xf>
    <xf numFmtId="165" fontId="5" fillId="2" borderId="13" xfId="0" applyNumberFormat="1" applyFont="1" applyFill="1" applyBorder="1" applyAlignment="1" applyProtection="1">
      <alignment horizontal="left" vertical="top" wrapText="1"/>
      <protection locked="0"/>
    </xf>
    <xf numFmtId="0" fontId="10" fillId="2" borderId="8" xfId="0" applyFont="1" applyFill="1" applyBorder="1" applyAlignment="1" applyProtection="1">
      <alignment horizontal="left" vertical="top" wrapText="1"/>
      <protection locked="0"/>
    </xf>
    <xf numFmtId="0" fontId="5" fillId="9" borderId="3" xfId="0" applyFont="1" applyFill="1" applyBorder="1" applyAlignment="1">
      <alignment horizontal="center" vertical="top" wrapText="1"/>
    </xf>
    <xf numFmtId="165" fontId="5" fillId="9" borderId="3" xfId="0" applyNumberFormat="1" applyFont="1" applyFill="1" applyBorder="1" applyAlignment="1" applyProtection="1">
      <alignment horizontal="right" vertical="top"/>
      <protection locked="0"/>
    </xf>
    <xf numFmtId="165" fontId="5" fillId="9" borderId="3" xfId="0" applyNumberFormat="1" applyFont="1" applyFill="1" applyBorder="1" applyAlignment="1" applyProtection="1">
      <alignment horizontal="left" vertical="top"/>
      <protection locked="0"/>
    </xf>
    <xf numFmtId="49" fontId="5" fillId="9" borderId="3" xfId="0" applyNumberFormat="1" applyFont="1" applyFill="1" applyBorder="1" applyAlignment="1" applyProtection="1">
      <alignment horizontal="left" vertical="top"/>
      <protection locked="0"/>
    </xf>
    <xf numFmtId="0" fontId="10" fillId="4" borderId="3" xfId="0" applyFont="1" applyFill="1" applyBorder="1" applyAlignment="1">
      <alignment vertical="top" wrapText="1"/>
    </xf>
    <xf numFmtId="166" fontId="10" fillId="5" borderId="3" xfId="0" applyNumberFormat="1" applyFont="1" applyFill="1" applyBorder="1" applyAlignment="1" applyProtection="1">
      <alignment horizontal="left" vertical="top" wrapText="1"/>
      <protection locked="0"/>
    </xf>
    <xf numFmtId="0" fontId="5" fillId="4" borderId="13" xfId="0" applyFont="1" applyFill="1" applyBorder="1" applyAlignment="1">
      <alignment horizontal="left" vertical="top" wrapText="1"/>
    </xf>
    <xf numFmtId="165" fontId="10" fillId="2" borderId="11" xfId="0" applyNumberFormat="1" applyFont="1" applyFill="1" applyBorder="1" applyAlignment="1" applyProtection="1">
      <alignment vertical="top" wrapText="1"/>
      <protection locked="0"/>
    </xf>
    <xf numFmtId="0" fontId="5" fillId="2" borderId="3"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3" fillId="2" borderId="1" xfId="0" applyFont="1" applyFill="1" applyBorder="1" applyAlignment="1" applyProtection="1">
      <alignment horizontal="left" vertical="top"/>
      <protection locked="0"/>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9" borderId="5"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view.officeapps.live.com/op/view.aspx?src=https%3A%2F%2Fwww.eba.europa.eu%2Fsites%2Fdefault%2Fdocuments%2Ffiles%2Fdocuments%2F10180%2F1679431%2F145eff2a-0fd4-4348-b82b-25a91b0ec8a8%2FAnnex%2520I%2520%2528FINREP%2520Annex%2520III%2520-%2520IFRS%2520templates%2529.xls%3Fretry%3D1&amp;wdOrigin=BROWSELIN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E31"/>
  <sheetViews>
    <sheetView tabSelected="1" workbookViewId="0">
      <pane ySplit="13" topLeftCell="A14" activePane="bottomLeft" state="frozen"/>
      <selection pane="bottomLeft" activeCell="C4" sqref="C4"/>
    </sheetView>
  </sheetViews>
  <sheetFormatPr defaultRowHeight="15"/>
  <cols>
    <col min="1" max="1" width="10" customWidth="1"/>
    <col min="2" max="2" width="12.42578125" customWidth="1"/>
    <col min="3" max="3" width="62.42578125" customWidth="1"/>
    <col min="4" max="4" width="18.7109375" customWidth="1"/>
  </cols>
  <sheetData>
    <row r="1" spans="1:5" ht="15" customHeight="1">
      <c r="A1" s="1" t="s">
        <v>0</v>
      </c>
    </row>
    <row r="2" spans="1:5" ht="15" customHeight="1"/>
    <row r="3" spans="1:5" ht="15" customHeight="1">
      <c r="A3" s="2" t="s">
        <v>1</v>
      </c>
    </row>
    <row r="4" spans="1:5" ht="15" customHeight="1">
      <c r="A4" s="3" t="s">
        <v>2</v>
      </c>
      <c r="B4" s="4" t="s">
        <v>3</v>
      </c>
    </row>
    <row r="5" spans="1:5" ht="15" customHeight="1">
      <c r="A5" s="5" t="s">
        <v>4</v>
      </c>
      <c r="B5" s="6">
        <v>44926</v>
      </c>
    </row>
    <row r="6" spans="1:5" ht="15" customHeight="1">
      <c r="A6" s="5" t="s">
        <v>5</v>
      </c>
      <c r="B6" s="6">
        <v>44926</v>
      </c>
    </row>
    <row r="7" spans="1:5" ht="15" customHeight="1">
      <c r="A7" s="5" t="s">
        <v>6</v>
      </c>
      <c r="B7" s="7" t="s">
        <v>7</v>
      </c>
    </row>
    <row r="8" spans="1:5" ht="15" customHeight="1">
      <c r="A8" s="5" t="s">
        <v>8</v>
      </c>
      <c r="B8" s="7" t="s">
        <v>9</v>
      </c>
    </row>
    <row r="9" spans="1:5" ht="15" customHeight="1">
      <c r="A9" s="5" t="s">
        <v>10</v>
      </c>
      <c r="B9" s="7" t="s">
        <v>11</v>
      </c>
    </row>
    <row r="10" spans="1:5" ht="15" customHeight="1">
      <c r="A10" s="5" t="s">
        <v>12</v>
      </c>
      <c r="B10" s="5" t="s">
        <v>13</v>
      </c>
    </row>
    <row r="11" spans="1:5" ht="15" customHeight="1"/>
    <row r="12" spans="1:5" ht="15" customHeight="1">
      <c r="A12" s="2" t="s">
        <v>14</v>
      </c>
    </row>
    <row r="13" spans="1:5" ht="15" customHeight="1">
      <c r="A13" s="3" t="s">
        <v>15</v>
      </c>
      <c r="B13" s="3" t="s">
        <v>16</v>
      </c>
      <c r="C13" s="3" t="s">
        <v>17</v>
      </c>
      <c r="D13" s="4" t="s">
        <v>18</v>
      </c>
      <c r="E13" s="4" t="s">
        <v>777</v>
      </c>
    </row>
    <row r="14" spans="1:5">
      <c r="A14" s="5" t="s">
        <v>19</v>
      </c>
      <c r="B14" s="8" t="s">
        <v>20</v>
      </c>
      <c r="C14" s="9" t="s">
        <v>21</v>
      </c>
      <c r="D14" s="10" t="s">
        <v>22</v>
      </c>
      <c r="E14" s="100" t="s">
        <v>778</v>
      </c>
    </row>
    <row r="15" spans="1:5">
      <c r="A15" s="5" t="s">
        <v>23</v>
      </c>
      <c r="B15" s="8" t="s">
        <v>24</v>
      </c>
      <c r="C15" s="9" t="s">
        <v>25</v>
      </c>
      <c r="D15" s="101" t="s">
        <v>22</v>
      </c>
      <c r="E15" s="102" t="s">
        <v>779</v>
      </c>
    </row>
    <row r="16" spans="1:5">
      <c r="A16" s="5" t="s">
        <v>26</v>
      </c>
      <c r="B16" s="8" t="s">
        <v>27</v>
      </c>
      <c r="C16" s="9" t="s">
        <v>28</v>
      </c>
      <c r="D16" s="101"/>
      <c r="E16" s="103"/>
    </row>
    <row r="17" spans="1:5">
      <c r="A17" s="5" t="s">
        <v>29</v>
      </c>
      <c r="B17" s="8" t="s">
        <v>30</v>
      </c>
      <c r="C17" s="9" t="s">
        <v>31</v>
      </c>
      <c r="D17" s="101"/>
      <c r="E17" s="104"/>
    </row>
    <row r="18" spans="1:5">
      <c r="A18" s="5" t="s">
        <v>32</v>
      </c>
      <c r="B18" s="8" t="s">
        <v>33</v>
      </c>
      <c r="C18" s="9" t="s">
        <v>34</v>
      </c>
      <c r="D18" s="10" t="s">
        <v>22</v>
      </c>
      <c r="E18" s="100" t="s">
        <v>780</v>
      </c>
    </row>
    <row r="19" spans="1:5">
      <c r="A19" s="5" t="s">
        <v>35</v>
      </c>
      <c r="B19" s="8" t="s">
        <v>36</v>
      </c>
      <c r="C19" s="9" t="s">
        <v>37</v>
      </c>
      <c r="D19" s="10" t="s">
        <v>22</v>
      </c>
      <c r="E19" s="100" t="s">
        <v>781</v>
      </c>
    </row>
    <row r="20" spans="1:5" ht="22.5">
      <c r="A20" s="5" t="s">
        <v>38</v>
      </c>
      <c r="B20" s="8" t="s">
        <v>39</v>
      </c>
      <c r="C20" s="9" t="s">
        <v>40</v>
      </c>
      <c r="D20" s="10" t="s">
        <v>22</v>
      </c>
      <c r="E20" s="100" t="s">
        <v>782</v>
      </c>
    </row>
    <row r="21" spans="1:5" ht="22.5">
      <c r="A21" s="5" t="s">
        <v>41</v>
      </c>
      <c r="B21" s="8" t="s">
        <v>42</v>
      </c>
      <c r="C21" s="9" t="s">
        <v>43</v>
      </c>
      <c r="D21" s="10" t="s">
        <v>22</v>
      </c>
      <c r="E21" s="100" t="s">
        <v>783</v>
      </c>
    </row>
    <row r="22" spans="1:5">
      <c r="A22" s="5" t="s">
        <v>44</v>
      </c>
      <c r="B22" s="8" t="s">
        <v>45</v>
      </c>
      <c r="C22" s="9" t="s">
        <v>46</v>
      </c>
      <c r="D22" s="10" t="s">
        <v>22</v>
      </c>
      <c r="E22" s="100" t="s">
        <v>784</v>
      </c>
    </row>
    <row r="23" spans="1:5">
      <c r="A23" s="5" t="s">
        <v>47</v>
      </c>
      <c r="B23" s="8" t="s">
        <v>48</v>
      </c>
      <c r="C23" s="9" t="s">
        <v>49</v>
      </c>
      <c r="D23" s="10" t="s">
        <v>22</v>
      </c>
      <c r="E23" s="100" t="s">
        <v>785</v>
      </c>
    </row>
    <row r="24" spans="1:5">
      <c r="A24" s="5" t="s">
        <v>50</v>
      </c>
      <c r="B24" s="8" t="s">
        <v>51</v>
      </c>
      <c r="C24" s="9" t="s">
        <v>52</v>
      </c>
      <c r="D24" s="10" t="s">
        <v>22</v>
      </c>
      <c r="E24" s="100" t="s">
        <v>786</v>
      </c>
    </row>
    <row r="25" spans="1:5">
      <c r="A25" s="5" t="s">
        <v>53</v>
      </c>
      <c r="B25" s="8" t="s">
        <v>54</v>
      </c>
      <c r="C25" s="9" t="s">
        <v>55</v>
      </c>
      <c r="D25" s="10" t="s">
        <v>22</v>
      </c>
      <c r="E25" s="100" t="s">
        <v>787</v>
      </c>
    </row>
    <row r="26" spans="1:5">
      <c r="A26" s="5" t="s">
        <v>56</v>
      </c>
      <c r="B26" s="8" t="s">
        <v>57</v>
      </c>
      <c r="C26" s="9" t="s">
        <v>58</v>
      </c>
      <c r="D26" s="10" t="s">
        <v>22</v>
      </c>
      <c r="E26" s="100" t="s">
        <v>793</v>
      </c>
    </row>
    <row r="27" spans="1:5" ht="22.5">
      <c r="A27" s="5" t="s">
        <v>59</v>
      </c>
      <c r="B27" s="8" t="s">
        <v>60</v>
      </c>
      <c r="C27" s="9" t="s">
        <v>61</v>
      </c>
      <c r="D27" s="10" t="s">
        <v>22</v>
      </c>
      <c r="E27" s="100" t="s">
        <v>788</v>
      </c>
    </row>
    <row r="28" spans="1:5">
      <c r="A28" s="5" t="s">
        <v>62</v>
      </c>
      <c r="B28" s="8" t="s">
        <v>63</v>
      </c>
      <c r="C28" s="9" t="s">
        <v>64</v>
      </c>
      <c r="D28" s="10" t="s">
        <v>22</v>
      </c>
      <c r="E28" s="100" t="s">
        <v>789</v>
      </c>
    </row>
    <row r="29" spans="1:5">
      <c r="A29" s="5" t="s">
        <v>65</v>
      </c>
      <c r="B29" s="8" t="s">
        <v>66</v>
      </c>
      <c r="C29" s="9" t="s">
        <v>67</v>
      </c>
      <c r="D29" s="10" t="s">
        <v>22</v>
      </c>
      <c r="E29" s="100" t="s">
        <v>790</v>
      </c>
    </row>
    <row r="30" spans="1:5">
      <c r="A30" s="5" t="s">
        <v>68</v>
      </c>
      <c r="B30" s="8" t="s">
        <v>69</v>
      </c>
      <c r="C30" s="9" t="s">
        <v>70</v>
      </c>
      <c r="D30" s="10" t="s">
        <v>22</v>
      </c>
      <c r="E30" s="100" t="s">
        <v>791</v>
      </c>
    </row>
    <row r="31" spans="1:5">
      <c r="A31" s="5" t="s">
        <v>71</v>
      </c>
      <c r="B31" s="8" t="s">
        <v>72</v>
      </c>
      <c r="C31" s="9" t="s">
        <v>73</v>
      </c>
      <c r="D31" s="10" t="s">
        <v>22</v>
      </c>
      <c r="E31" s="100" t="s">
        <v>792</v>
      </c>
    </row>
  </sheetData>
  <mergeCells count="2">
    <mergeCell ref="D15:D17"/>
    <mergeCell ref="E15:E17"/>
  </mergeCells>
  <dataValidations count="1">
    <dataValidation type="list" allowBlank="1" showInputMessage="1" showErrorMessage="1" sqref="B9" xr:uid="{1E6E2B21-8059-4F46-A6CA-EE805ECFCDC1}">
      <formula1>"EUR"</formula1>
    </dataValidation>
  </dataValidations>
  <hyperlinks>
    <hyperlink ref="B14" location="'T00.01'!A1" display="T00.01" xr:uid="{00000000-0004-0000-0000-000000000000}"/>
    <hyperlink ref="B15" location="'T01.01'!A1" display="T01.01" xr:uid="{00000000-0004-0000-0000-000001000000}"/>
    <hyperlink ref="B16" location="'T01.02'!A1" display="T01.02" xr:uid="{00000000-0004-0000-0000-000002000000}"/>
    <hyperlink ref="B17" location="'T01.03'!A1" display="T01.03" xr:uid="{00000000-0004-0000-0000-000003000000}"/>
    <hyperlink ref="B18" location="'T01.09'!A1" display="T01.09" xr:uid="{00000000-0004-0000-0000-000004000000}"/>
    <hyperlink ref="B19" location="'T02.00'!A1" display="T02.00" xr:uid="{00000000-0004-0000-0000-000005000000}"/>
    <hyperlink ref="B20" location="'T09.01'!A1" display="T09.01" xr:uid="{00000000-0004-0000-0000-000006000000}"/>
    <hyperlink ref="B21" location="'T09.02'!A1" display="T09.02" xr:uid="{00000000-0004-0000-0000-000007000000}"/>
    <hyperlink ref="B22" location="'T31.01'!A1" display="T31.01" xr:uid="{00000000-0004-0000-0000-000008000000}"/>
    <hyperlink ref="B23" location="'T31.02'!A1" display="T31.02" xr:uid="{00000000-0004-0000-0000-000009000000}"/>
    <hyperlink ref="B24" location="'T80.01'!A1" display="T80.01" xr:uid="{00000000-0004-0000-0000-00000A000000}"/>
    <hyperlink ref="B25" location="'T80.02'!A1" display="T80.02" xr:uid="{00000000-0004-0000-0000-00000B000000}"/>
    <hyperlink ref="B26" location="'T80.03'!A1" display="T80.03" xr:uid="{00000000-0004-0000-0000-00000C000000}"/>
    <hyperlink ref="B27" location="'T81.01'!A1" display="T81.01" xr:uid="{00000000-0004-0000-0000-00000D000000}"/>
    <hyperlink ref="B28" location="'T81.02'!A1" display="T81.02" xr:uid="{00000000-0004-0000-0000-00000E000000}"/>
    <hyperlink ref="B29" location="'T81.03'!A1" display="T81.03" xr:uid="{00000000-0004-0000-0000-00000F000000}"/>
    <hyperlink ref="B30" location="'T82.00'!A1" display="T82.00" xr:uid="{00000000-0004-0000-0000-000010000000}"/>
    <hyperlink ref="B31" location="'T90.00'!A1" display="T90.00" xr:uid="{00000000-0004-0000-0000-000011000000}"/>
  </hyperlinks>
  <pageMargins left="0.7" right="0.7" top="0.75" bottom="0.75" header="0.3" footer="0.3"/>
  <legacyDrawing r:id="rId1"/>
  <extLst>
    <ext xmlns:x14="http://schemas.microsoft.com/office/spreadsheetml/2009/9/main" uri="{CCE6A557-97BC-4b89-ADB6-D9C93CAAB3DF}">
      <x14:dataValidations xmlns:xm="http://schemas.microsoft.com/office/excel/2006/main" count="16">
        <x14:dataValidation type="list" allowBlank="1" showInputMessage="1" showErrorMessage="1" promptTitle="TG000:" prompt="Please enter 'positive' or 'negative'. 'positive' indicates reporting unit which is intended to be reported. 'negative' indicates reporting unit which is intended NOT to be reported." xr:uid="{00000000-0002-0000-0000-000001000000}">
          <x14:formula1>
            <xm:f>_dropDownSheet!$A$2:$B$2</xm:f>
          </x14:formula1>
          <xm:sqref>D14</xm:sqref>
        </x14:dataValidation>
        <x14:dataValidation type="list" allowBlank="1" showInputMessage="1" showErrorMessage="1" promptTitle="TG003:" prompt="Please enter 'positive' or 'negative'. 'positive' indicates reporting unit which is intended to be reported. 'negative' indicates reporting unit which is intended NOT to be reported." xr:uid="{00000000-0002-0000-0000-000002000000}">
          <x14:formula1>
            <xm:f>_dropDownSheet!$A$2:$B$2</xm:f>
          </x14:formula1>
          <xm:sqref>D15</xm:sqref>
        </x14:dataValidation>
        <x14:dataValidation type="list" allowBlank="1" showInputMessage="1" showErrorMessage="1" promptTitle="TG004:" prompt="Please enter 'positive' or 'negative'. 'positive' indicates reporting unit which is intended to be reported. 'negative' indicates reporting unit which is intended NOT to be reported." xr:uid="{00000000-0002-0000-0000-000003000000}">
          <x14:formula1>
            <xm:f>_dropDownSheet!$A$2:$B$2</xm:f>
          </x14:formula1>
          <xm:sqref>D18</xm:sqref>
        </x14:dataValidation>
        <x14:dataValidation type="list" allowBlank="1" showInputMessage="1" showErrorMessage="1" promptTitle="TG005:" prompt="Please enter 'positive' or 'negative'. 'positive' indicates reporting unit which is intended to be reported. 'negative' indicates reporting unit which is intended NOT to be reported." xr:uid="{00000000-0002-0000-0000-000004000000}">
          <x14:formula1>
            <xm:f>_dropDownSheet!$A$2:$B$2</xm:f>
          </x14:formula1>
          <xm:sqref>D19</xm:sqref>
        </x14:dataValidation>
        <x14:dataValidation type="list" allowBlank="1" showInputMessage="1" showErrorMessage="1" promptTitle="TG006:" prompt="Please enter 'positive' or 'negative'. 'positive' indicates reporting unit which is intended to be reported. 'negative' indicates reporting unit which is intended NOT to be reported." xr:uid="{00000000-0002-0000-0000-000005000000}">
          <x14:formula1>
            <xm:f>_dropDownSheet!$A$2:$B$2</xm:f>
          </x14:formula1>
          <xm:sqref>D20</xm:sqref>
        </x14:dataValidation>
        <x14:dataValidation type="list" allowBlank="1" showInputMessage="1" showErrorMessage="1" promptTitle="TG007:" prompt="Please enter 'positive' or 'negative'. 'positive' indicates reporting unit which is intended to be reported. 'negative' indicates reporting unit which is intended NOT to be reported." xr:uid="{00000000-0002-0000-0000-000006000000}">
          <x14:formula1>
            <xm:f>_dropDownSheet!$A$2:$B$2</xm:f>
          </x14:formula1>
          <xm:sqref>D21</xm:sqref>
        </x14:dataValidation>
        <x14:dataValidation type="list" allowBlank="1" showInputMessage="1" showErrorMessage="1" promptTitle="TG011:" prompt="Please enter 'positive' or 'negative'. 'positive' indicates reporting unit which is intended to be reported. 'negative' indicates reporting unit which is intended NOT to be reported." xr:uid="{00000000-0002-0000-0000-000007000000}">
          <x14:formula1>
            <xm:f>_dropDownSheet!$A$2:$B$2</xm:f>
          </x14:formula1>
          <xm:sqref>D22</xm:sqref>
        </x14:dataValidation>
        <x14:dataValidation type="list" allowBlank="1" showInputMessage="1" showErrorMessage="1" promptTitle="TG012:" prompt="Please enter 'positive' or 'negative'. 'positive' indicates reporting unit which is intended to be reported. 'negative' indicates reporting unit which is intended NOT to be reported." xr:uid="{00000000-0002-0000-0000-000008000000}">
          <x14:formula1>
            <xm:f>_dropDownSheet!$A$2:$B$2</xm:f>
          </x14:formula1>
          <xm:sqref>D23</xm:sqref>
        </x14:dataValidation>
        <x14:dataValidation type="list" allowBlank="1" showInputMessage="1" showErrorMessage="1" promptTitle="TG017:" prompt="Please enter 'positive' or 'negative'. 'positive' indicates reporting unit which is intended to be reported. 'negative' indicates reporting unit which is intended NOT to be reported." xr:uid="{00000000-0002-0000-0000-000009000000}">
          <x14:formula1>
            <xm:f>_dropDownSheet!$A$2:$B$2</xm:f>
          </x14:formula1>
          <xm:sqref>D24</xm:sqref>
        </x14:dataValidation>
        <x14:dataValidation type="list" allowBlank="1" showInputMessage="1" showErrorMessage="1" promptTitle="TG018:" prompt="Please enter 'positive' or 'negative'. 'positive' indicates reporting unit which is intended to be reported. 'negative' indicates reporting unit which is intended NOT to be reported." xr:uid="{00000000-0002-0000-0000-00000A000000}">
          <x14:formula1>
            <xm:f>_dropDownSheet!$A$2:$B$2</xm:f>
          </x14:formula1>
          <xm:sqref>D25</xm:sqref>
        </x14:dataValidation>
        <x14:dataValidation type="list" allowBlank="1" showInputMessage="1" showErrorMessage="1" promptTitle="TG019:" prompt="Please enter 'positive' or 'negative'. 'positive' indicates reporting unit which is intended to be reported. 'negative' indicates reporting unit which is intended NOT to be reported." xr:uid="{00000000-0002-0000-0000-00000B000000}">
          <x14:formula1>
            <xm:f>_dropDownSheet!$A$2:$B$2</xm:f>
          </x14:formula1>
          <xm:sqref>D26</xm:sqref>
        </x14:dataValidation>
        <x14:dataValidation type="list" allowBlank="1" showInputMessage="1" showErrorMessage="1" promptTitle="TG020:" prompt="Please enter 'positive' or 'negative'. 'positive' indicates reporting unit which is intended to be reported. 'negative' indicates reporting unit which is intended NOT to be reported." xr:uid="{00000000-0002-0000-0000-00000C000000}">
          <x14:formula1>
            <xm:f>_dropDownSheet!$A$2:$B$2</xm:f>
          </x14:formula1>
          <xm:sqref>D27</xm:sqref>
        </x14:dataValidation>
        <x14:dataValidation type="list" allowBlank="1" showInputMessage="1" showErrorMessage="1" promptTitle="TG021:" prompt="Please enter 'positive' or 'negative'. 'positive' indicates reporting unit which is intended to be reported. 'negative' indicates reporting unit which is intended NOT to be reported." xr:uid="{00000000-0002-0000-0000-00000D000000}">
          <x14:formula1>
            <xm:f>_dropDownSheet!$A$2:$B$2</xm:f>
          </x14:formula1>
          <xm:sqref>D28</xm:sqref>
        </x14:dataValidation>
        <x14:dataValidation type="list" allowBlank="1" showInputMessage="1" showErrorMessage="1" promptTitle="TG022:" prompt="Please enter 'positive' or 'negative'. 'positive' indicates reporting unit which is intended to be reported. 'negative' indicates reporting unit which is intended NOT to be reported." xr:uid="{00000000-0002-0000-0000-00000E000000}">
          <x14:formula1>
            <xm:f>_dropDownSheet!$A$2:$B$2</xm:f>
          </x14:formula1>
          <xm:sqref>D29</xm:sqref>
        </x14:dataValidation>
        <x14:dataValidation type="list" allowBlank="1" showInputMessage="1" showErrorMessage="1" promptTitle="TG023:" prompt="Please enter 'positive' or 'negative'. 'positive' indicates reporting unit which is intended to be reported. 'negative' indicates reporting unit which is intended NOT to be reported." xr:uid="{00000000-0002-0000-0000-00000F000000}">
          <x14:formula1>
            <xm:f>_dropDownSheet!$A$2:$B$2</xm:f>
          </x14:formula1>
          <xm:sqref>D30</xm:sqref>
        </x14:dataValidation>
        <x14:dataValidation type="list" allowBlank="1" showInputMessage="1" showErrorMessage="1" promptTitle="TG024:" prompt="Please enter 'positive' or 'negative'. 'positive' indicates reporting unit which is intended to be reported. 'negative' indicates reporting unit which is intended NOT to be reported." xr:uid="{00000000-0002-0000-0000-000010000000}">
          <x14:formula1>
            <xm:f>_dropDownSheet!$A$2:$B$2</xm:f>
          </x14:formula1>
          <xm:sqref>D31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J20"/>
  <sheetViews>
    <sheetView workbookViewId="0">
      <pane ySplit="1" topLeftCell="A2" activePane="bottomLeft" state="frozen"/>
      <selection pane="bottomLeft"/>
    </sheetView>
  </sheetViews>
  <sheetFormatPr defaultRowHeight="15"/>
  <cols>
    <col min="1" max="2" width="15" customWidth="1"/>
    <col min="3" max="3" width="10" customWidth="1"/>
    <col min="4" max="9" width="15" customWidth="1"/>
    <col min="10" max="10" width="29.85546875" bestFit="1" customWidth="1"/>
  </cols>
  <sheetData>
    <row r="1" spans="1:10" ht="15" customHeight="1">
      <c r="A1" s="11" t="s">
        <v>74</v>
      </c>
      <c r="B1" s="12" t="s">
        <v>46</v>
      </c>
    </row>
    <row r="2" spans="1:10" ht="15" customHeight="1">
      <c r="J2" s="57" t="s">
        <v>84</v>
      </c>
    </row>
    <row r="3" spans="1:10" ht="67.5">
      <c r="A3" s="105"/>
      <c r="B3" s="105"/>
      <c r="C3" s="105"/>
      <c r="D3" s="13" t="s">
        <v>432</v>
      </c>
      <c r="E3" s="13" t="s">
        <v>433</v>
      </c>
      <c r="F3" s="13" t="s">
        <v>434</v>
      </c>
      <c r="G3" s="13" t="s">
        <v>435</v>
      </c>
      <c r="H3" s="13" t="s">
        <v>436</v>
      </c>
      <c r="I3" s="13" t="s">
        <v>437</v>
      </c>
      <c r="J3" s="58" t="s">
        <v>76</v>
      </c>
    </row>
    <row r="4" spans="1:10" ht="45">
      <c r="A4" s="105"/>
      <c r="B4" s="105"/>
      <c r="C4" s="105"/>
      <c r="D4" s="14" t="s">
        <v>77</v>
      </c>
      <c r="E4" s="14" t="s">
        <v>83</v>
      </c>
      <c r="F4" s="14" t="s">
        <v>90</v>
      </c>
      <c r="G4" s="14" t="s">
        <v>94</v>
      </c>
      <c r="H4" s="14" t="s">
        <v>96</v>
      </c>
      <c r="I4" s="14" t="s">
        <v>99</v>
      </c>
      <c r="J4" s="42" t="s">
        <v>438</v>
      </c>
    </row>
    <row r="5" spans="1:10">
      <c r="A5" s="106" t="s">
        <v>439</v>
      </c>
      <c r="B5" s="18"/>
      <c r="C5" s="14" t="s">
        <v>77</v>
      </c>
      <c r="D5" s="29" t="str">
        <f>IF(TOC!$D$22="positive",SUM($D$6, $D$7, $D$8),"")</f>
        <v/>
      </c>
      <c r="E5" s="29" t="str">
        <f>IF(TOC!$D$22="positive",SUM($E$6, $E$7, $E$8),"")</f>
        <v/>
      </c>
      <c r="F5" s="29" t="str">
        <f>IF(TOC!$D$22="positive",SUM($F$6, $F$7, $F$8),"")</f>
        <v/>
      </c>
      <c r="G5" s="29" t="str">
        <f>IF(TOC!$D$22="positive",SUM($G$6, $G$7, $G$8),"")</f>
        <v/>
      </c>
      <c r="H5" s="29" t="str">
        <f>IF(TOC!$D$22="positive",SUM($H$6, $H$7, $H$8),"")</f>
        <v/>
      </c>
      <c r="I5" s="29" t="str">
        <f>IF(TOC!$D$22="positive",SUM($I$6, $I$7, $I$8),"")</f>
        <v/>
      </c>
      <c r="J5" s="34" t="s">
        <v>440</v>
      </c>
    </row>
    <row r="6" spans="1:10" ht="22.5">
      <c r="A6" s="106"/>
      <c r="B6" s="15" t="s">
        <v>103</v>
      </c>
      <c r="C6" s="14" t="s">
        <v>83</v>
      </c>
      <c r="D6" s="20"/>
      <c r="E6" s="20"/>
      <c r="F6" s="20"/>
      <c r="G6" s="20"/>
      <c r="H6" s="20"/>
      <c r="I6" s="20"/>
      <c r="J6" s="35"/>
    </row>
    <row r="7" spans="1:10">
      <c r="A7" s="106"/>
      <c r="B7" s="15" t="s">
        <v>105</v>
      </c>
      <c r="C7" s="14" t="s">
        <v>90</v>
      </c>
      <c r="D7" s="19"/>
      <c r="E7" s="19"/>
      <c r="F7" s="19"/>
      <c r="G7" s="19"/>
      <c r="H7" s="19"/>
      <c r="I7" s="19"/>
      <c r="J7" s="34"/>
    </row>
    <row r="8" spans="1:10" ht="22.5">
      <c r="A8" s="106"/>
      <c r="B8" s="15" t="s">
        <v>107</v>
      </c>
      <c r="C8" s="14" t="s">
        <v>94</v>
      </c>
      <c r="D8" s="20"/>
      <c r="E8" s="20"/>
      <c r="F8" s="20"/>
      <c r="G8" s="20"/>
      <c r="H8" s="20"/>
      <c r="I8" s="20"/>
      <c r="J8" s="35"/>
    </row>
    <row r="9" spans="1:10" ht="22.5">
      <c r="A9" s="106"/>
      <c r="B9" s="15" t="s">
        <v>410</v>
      </c>
      <c r="C9" s="14" t="s">
        <v>96</v>
      </c>
      <c r="D9" s="19"/>
      <c r="E9" s="19"/>
      <c r="F9" s="19"/>
      <c r="G9" s="19"/>
      <c r="H9" s="19"/>
      <c r="I9" s="19"/>
      <c r="J9" s="34"/>
    </row>
    <row r="10" spans="1:10">
      <c r="A10" s="106" t="s">
        <v>441</v>
      </c>
      <c r="B10" s="18"/>
      <c r="C10" s="14" t="s">
        <v>99</v>
      </c>
      <c r="D10" s="29" t="str">
        <f>IF(TOC!$D$22="positive",SUM($D$11, $D$12),"")</f>
        <v/>
      </c>
      <c r="E10" s="29" t="str">
        <f>IF(TOC!$D$22="positive",SUM($E$11, $E$12),"")</f>
        <v/>
      </c>
      <c r="F10" s="29" t="str">
        <f>IF(TOC!$D$22="positive",SUM($F$11, $F$12),"")</f>
        <v/>
      </c>
      <c r="G10" s="29" t="str">
        <f>IF(TOC!$D$22="positive",SUM($G$11, $G$12),"")</f>
        <v/>
      </c>
      <c r="H10" s="29" t="str">
        <f>IF(TOC!$D$22="positive",SUM($H$11, $H$12),"")</f>
        <v/>
      </c>
      <c r="I10" s="29" t="str">
        <f>IF(TOC!$D$22="positive",SUM($I$11, $I$12),"")</f>
        <v/>
      </c>
      <c r="J10" s="35" t="s">
        <v>442</v>
      </c>
    </row>
    <row r="11" spans="1:10">
      <c r="A11" s="106"/>
      <c r="B11" s="15" t="s">
        <v>217</v>
      </c>
      <c r="C11" s="14" t="s">
        <v>102</v>
      </c>
      <c r="D11" s="19"/>
      <c r="E11" s="19"/>
      <c r="F11" s="19"/>
      <c r="G11" s="19"/>
      <c r="H11" s="19"/>
      <c r="I11" s="19"/>
      <c r="J11" s="19"/>
    </row>
    <row r="12" spans="1:10" ht="22.5">
      <c r="A12" s="106"/>
      <c r="B12" s="15" t="s">
        <v>218</v>
      </c>
      <c r="C12" s="14" t="s">
        <v>104</v>
      </c>
      <c r="D12" s="20"/>
      <c r="E12" s="20"/>
      <c r="F12" s="20"/>
      <c r="G12" s="20"/>
      <c r="H12" s="20"/>
      <c r="I12" s="20"/>
      <c r="J12" s="20"/>
    </row>
    <row r="13" spans="1:10">
      <c r="A13" s="106" t="s">
        <v>443</v>
      </c>
      <c r="B13" s="18"/>
      <c r="C13" s="14" t="s">
        <v>106</v>
      </c>
      <c r="D13" s="19"/>
      <c r="E13" s="19"/>
      <c r="F13" s="19"/>
      <c r="G13" s="19"/>
      <c r="H13" s="19"/>
      <c r="I13" s="19"/>
      <c r="J13" s="19"/>
    </row>
    <row r="14" spans="1:10" ht="22.5">
      <c r="A14" s="106"/>
      <c r="B14" s="15" t="s">
        <v>410</v>
      </c>
      <c r="C14" s="14" t="s">
        <v>108</v>
      </c>
      <c r="D14" s="20"/>
      <c r="E14" s="20"/>
      <c r="F14" s="20"/>
      <c r="G14" s="20"/>
      <c r="H14" s="20"/>
      <c r="I14" s="20"/>
      <c r="J14" s="20"/>
    </row>
    <row r="15" spans="1:10">
      <c r="A15" s="106" t="s">
        <v>444</v>
      </c>
      <c r="B15" s="106"/>
      <c r="C15" s="14" t="s">
        <v>110</v>
      </c>
      <c r="D15" s="19"/>
      <c r="E15" s="19"/>
      <c r="F15" s="19"/>
      <c r="G15" s="19"/>
      <c r="H15" s="19"/>
      <c r="I15" s="19"/>
      <c r="J15" s="19"/>
    </row>
    <row r="16" spans="1:10">
      <c r="A16" s="106" t="s">
        <v>445</v>
      </c>
      <c r="B16" s="106"/>
      <c r="C16" s="14" t="s">
        <v>112</v>
      </c>
      <c r="D16" s="20"/>
      <c r="E16" s="20"/>
      <c r="F16" s="20"/>
      <c r="G16" s="20"/>
      <c r="H16" s="20"/>
      <c r="I16" s="20"/>
      <c r="J16" s="20"/>
    </row>
    <row r="17" spans="1:10">
      <c r="A17" s="106" t="s">
        <v>105</v>
      </c>
      <c r="B17" s="106"/>
      <c r="C17" s="14" t="s">
        <v>113</v>
      </c>
      <c r="D17" s="19"/>
      <c r="E17" s="19"/>
      <c r="F17" s="19"/>
      <c r="G17" s="19"/>
      <c r="H17" s="19"/>
      <c r="I17" s="19"/>
      <c r="J17" s="19"/>
    </row>
    <row r="18" spans="1:10">
      <c r="A18" s="106" t="s">
        <v>446</v>
      </c>
      <c r="B18" s="106"/>
      <c r="C18" s="14" t="s">
        <v>447</v>
      </c>
      <c r="D18" s="20"/>
      <c r="E18" s="20"/>
      <c r="F18" s="20"/>
      <c r="G18" s="20"/>
      <c r="H18" s="20"/>
      <c r="I18" s="20"/>
      <c r="J18" s="20"/>
    </row>
    <row r="19" spans="1:10">
      <c r="A19" s="106" t="s">
        <v>448</v>
      </c>
      <c r="B19" s="106"/>
      <c r="C19" s="14" t="s">
        <v>449</v>
      </c>
      <c r="D19" s="19"/>
      <c r="E19" s="19"/>
      <c r="F19" s="19"/>
      <c r="G19" s="19"/>
      <c r="H19" s="19"/>
      <c r="I19" s="19"/>
      <c r="J19" s="19"/>
    </row>
    <row r="20" spans="1:10" ht="15" customHeight="1"/>
  </sheetData>
  <mergeCells count="9">
    <mergeCell ref="A16:B16"/>
    <mergeCell ref="A17:B17"/>
    <mergeCell ref="A18:B18"/>
    <mergeCell ref="A19:B19"/>
    <mergeCell ref="A3:C4"/>
    <mergeCell ref="A5:A9"/>
    <mergeCell ref="A10:A12"/>
    <mergeCell ref="A13:A14"/>
    <mergeCell ref="A15:B15"/>
  </mergeCells>
  <hyperlinks>
    <hyperlink ref="A1" location="'TOC'!B22" display="TOC"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I14"/>
  <sheetViews>
    <sheetView workbookViewId="0">
      <pane ySplit="1" topLeftCell="A2" activePane="bottomLeft" state="frozen"/>
      <selection pane="bottomLeft"/>
    </sheetView>
  </sheetViews>
  <sheetFormatPr defaultRowHeight="15"/>
  <cols>
    <col min="1" max="1" width="15" customWidth="1"/>
    <col min="2" max="2" width="10" customWidth="1"/>
    <col min="3" max="8" width="15" customWidth="1"/>
    <col min="9" max="9" width="29.85546875" bestFit="1" customWidth="1"/>
  </cols>
  <sheetData>
    <row r="1" spans="1:9" ht="15" customHeight="1">
      <c r="A1" s="11" t="s">
        <v>74</v>
      </c>
      <c r="B1" s="12" t="s">
        <v>49</v>
      </c>
    </row>
    <row r="2" spans="1:9" ht="15" customHeight="1">
      <c r="I2" s="57" t="s">
        <v>84</v>
      </c>
    </row>
    <row r="3" spans="1:9" ht="67.5">
      <c r="A3" s="105"/>
      <c r="B3" s="105"/>
      <c r="C3" s="13" t="s">
        <v>432</v>
      </c>
      <c r="D3" s="13" t="s">
        <v>433</v>
      </c>
      <c r="E3" s="13" t="s">
        <v>434</v>
      </c>
      <c r="F3" s="13" t="s">
        <v>435</v>
      </c>
      <c r="G3" s="13" t="s">
        <v>436</v>
      </c>
      <c r="H3" s="13" t="s">
        <v>437</v>
      </c>
      <c r="I3" s="58" t="s">
        <v>76</v>
      </c>
    </row>
    <row r="4" spans="1:9" ht="22.5">
      <c r="A4" s="105"/>
      <c r="B4" s="105"/>
      <c r="C4" s="14" t="s">
        <v>77</v>
      </c>
      <c r="D4" s="14" t="s">
        <v>83</v>
      </c>
      <c r="E4" s="14" t="s">
        <v>90</v>
      </c>
      <c r="F4" s="14" t="s">
        <v>94</v>
      </c>
      <c r="G4" s="14" t="s">
        <v>96</v>
      </c>
      <c r="H4" s="14" t="s">
        <v>99</v>
      </c>
      <c r="I4" s="42" t="s">
        <v>450</v>
      </c>
    </row>
    <row r="5" spans="1:9">
      <c r="A5" s="15" t="s">
        <v>316</v>
      </c>
      <c r="B5" s="14" t="s">
        <v>77</v>
      </c>
      <c r="C5" s="19"/>
      <c r="D5" s="19"/>
      <c r="E5" s="19"/>
      <c r="F5" s="19"/>
      <c r="G5" s="19"/>
      <c r="H5" s="19"/>
      <c r="I5" s="19"/>
    </row>
    <row r="6" spans="1:9">
      <c r="A6" s="15" t="s">
        <v>451</v>
      </c>
      <c r="B6" s="14" t="s">
        <v>83</v>
      </c>
      <c r="C6" s="20"/>
      <c r="D6" s="20"/>
      <c r="E6" s="20"/>
      <c r="F6" s="20"/>
      <c r="G6" s="20"/>
      <c r="H6" s="20"/>
      <c r="I6" s="20"/>
    </row>
    <row r="7" spans="1:9">
      <c r="A7" s="15" t="s">
        <v>332</v>
      </c>
      <c r="B7" s="14" t="s">
        <v>90</v>
      </c>
      <c r="C7" s="19"/>
      <c r="D7" s="19"/>
      <c r="E7" s="19"/>
      <c r="F7" s="19"/>
      <c r="G7" s="19"/>
      <c r="H7" s="19"/>
      <c r="I7" s="19"/>
    </row>
    <row r="8" spans="1:9" ht="22.5">
      <c r="A8" s="15" t="s">
        <v>337</v>
      </c>
      <c r="B8" s="14" t="s">
        <v>94</v>
      </c>
      <c r="C8" s="20"/>
      <c r="D8" s="20"/>
      <c r="E8" s="20"/>
      <c r="F8" s="20"/>
      <c r="G8" s="20"/>
      <c r="H8" s="20"/>
      <c r="I8" s="20"/>
    </row>
    <row r="9" spans="1:9" ht="22.5">
      <c r="A9" s="15" t="s">
        <v>452</v>
      </c>
      <c r="B9" s="14" t="s">
        <v>96</v>
      </c>
      <c r="C9" s="19"/>
      <c r="D9" s="19"/>
      <c r="E9" s="19"/>
      <c r="F9" s="19"/>
      <c r="G9" s="19"/>
      <c r="H9" s="19"/>
      <c r="I9" s="19"/>
    </row>
    <row r="10" spans="1:9" ht="146.25">
      <c r="A10" s="15" t="s">
        <v>453</v>
      </c>
      <c r="B10" s="14" t="s">
        <v>99</v>
      </c>
      <c r="C10" s="20"/>
      <c r="D10" s="20"/>
      <c r="E10" s="20"/>
      <c r="F10" s="20"/>
      <c r="G10" s="20"/>
      <c r="H10" s="20"/>
      <c r="I10" s="20"/>
    </row>
    <row r="11" spans="1:9" ht="56.25">
      <c r="A11" s="15" t="s">
        <v>454</v>
      </c>
      <c r="B11" s="14" t="s">
        <v>102</v>
      </c>
      <c r="C11" s="19"/>
      <c r="D11" s="19"/>
      <c r="E11" s="19"/>
      <c r="F11" s="19"/>
      <c r="G11" s="19"/>
      <c r="H11" s="19"/>
      <c r="I11" s="19"/>
    </row>
    <row r="12" spans="1:9" ht="101.25">
      <c r="A12" s="15" t="s">
        <v>455</v>
      </c>
      <c r="B12" s="14" t="s">
        <v>104</v>
      </c>
      <c r="C12" s="20"/>
      <c r="D12" s="20"/>
      <c r="E12" s="20"/>
      <c r="F12" s="20"/>
      <c r="G12" s="20"/>
      <c r="H12" s="20"/>
      <c r="I12" s="20"/>
    </row>
    <row r="13" spans="1:9" ht="56.25">
      <c r="A13" s="15" t="s">
        <v>456</v>
      </c>
      <c r="B13" s="14" t="s">
        <v>106</v>
      </c>
      <c r="C13" s="19"/>
      <c r="D13" s="19"/>
      <c r="E13" s="19"/>
      <c r="F13" s="19"/>
      <c r="G13" s="19"/>
      <c r="H13" s="19"/>
      <c r="I13" s="19"/>
    </row>
    <row r="14" spans="1:9" ht="15" customHeight="1"/>
  </sheetData>
  <mergeCells count="1">
    <mergeCell ref="A3:B4"/>
  </mergeCells>
  <hyperlinks>
    <hyperlink ref="A1" location="'TOC'!B23" display="TOC"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heetPr>
  <dimension ref="A1:F19"/>
  <sheetViews>
    <sheetView workbookViewId="0">
      <pane ySplit="1" topLeftCell="A2" activePane="bottomLeft" state="frozen"/>
      <selection pane="bottomLeft"/>
    </sheetView>
  </sheetViews>
  <sheetFormatPr defaultRowHeight="15"/>
  <cols>
    <col min="1" max="3" width="15" customWidth="1"/>
    <col min="4" max="4" width="10" customWidth="1"/>
    <col min="5" max="5" width="15" customWidth="1"/>
    <col min="6" max="6" width="26.140625" customWidth="1"/>
  </cols>
  <sheetData>
    <row r="1" spans="1:6" ht="15" customHeight="1">
      <c r="A1" s="11" t="s">
        <v>74</v>
      </c>
      <c r="B1" s="12" t="s">
        <v>52</v>
      </c>
    </row>
    <row r="2" spans="1:6" ht="15" customHeight="1"/>
    <row r="3" spans="1:6" ht="22.5">
      <c r="A3" s="105"/>
      <c r="B3" s="105"/>
      <c r="C3" s="105"/>
      <c r="D3" s="105"/>
      <c r="E3" s="13" t="s">
        <v>457</v>
      </c>
      <c r="F3" s="58" t="s">
        <v>76</v>
      </c>
    </row>
    <row r="4" spans="1:6" ht="22.5">
      <c r="A4" s="105"/>
      <c r="B4" s="105"/>
      <c r="C4" s="105"/>
      <c r="D4" s="105"/>
      <c r="E4" s="14" t="s">
        <v>77</v>
      </c>
      <c r="F4" s="42" t="s">
        <v>450</v>
      </c>
    </row>
    <row r="5" spans="1:6" ht="101.25">
      <c r="A5" s="106" t="s">
        <v>458</v>
      </c>
      <c r="B5" s="106"/>
      <c r="C5" s="106"/>
      <c r="D5" s="14" t="s">
        <v>77</v>
      </c>
      <c r="E5" s="16"/>
      <c r="F5" s="71" t="s">
        <v>459</v>
      </c>
    </row>
    <row r="6" spans="1:6" ht="56.25">
      <c r="A6" s="106" t="s">
        <v>460</v>
      </c>
      <c r="B6" s="107"/>
      <c r="C6" s="107"/>
      <c r="D6" s="14"/>
      <c r="E6" s="26" t="s">
        <v>461</v>
      </c>
      <c r="F6" s="38" t="s">
        <v>766</v>
      </c>
    </row>
    <row r="7" spans="1:6">
      <c r="A7" s="106"/>
      <c r="B7" s="108" t="s">
        <v>462</v>
      </c>
      <c r="C7" s="108"/>
      <c r="D7" s="92" t="s">
        <v>411</v>
      </c>
      <c r="E7" s="95"/>
      <c r="F7" s="19"/>
    </row>
    <row r="8" spans="1:6">
      <c r="A8" s="106"/>
      <c r="B8" s="108" t="s">
        <v>463</v>
      </c>
      <c r="C8" s="108"/>
      <c r="D8" s="92" t="s">
        <v>464</v>
      </c>
      <c r="E8" s="95"/>
      <c r="F8" s="20"/>
    </row>
    <row r="9" spans="1:6" ht="33.75">
      <c r="A9" s="106"/>
      <c r="B9" s="108" t="s">
        <v>465</v>
      </c>
      <c r="C9" s="108"/>
      <c r="D9" s="92" t="s">
        <v>466</v>
      </c>
      <c r="E9" s="95"/>
      <c r="F9" s="37" t="s">
        <v>768</v>
      </c>
    </row>
    <row r="10" spans="1:6" ht="33.75">
      <c r="A10" s="106"/>
      <c r="B10" s="108" t="s">
        <v>467</v>
      </c>
      <c r="C10" s="108"/>
      <c r="D10" s="92" t="s">
        <v>468</v>
      </c>
      <c r="E10" s="95"/>
      <c r="F10" s="38" t="s">
        <v>767</v>
      </c>
    </row>
    <row r="11" spans="1:6">
      <c r="A11" s="106" t="s">
        <v>469</v>
      </c>
      <c r="B11" s="107"/>
      <c r="C11" s="107"/>
      <c r="D11" s="14"/>
      <c r="E11" s="26" t="s">
        <v>461</v>
      </c>
      <c r="F11" s="19"/>
    </row>
    <row r="12" spans="1:6">
      <c r="A12" s="106"/>
      <c r="B12" s="106" t="s">
        <v>470</v>
      </c>
      <c r="C12" s="18"/>
      <c r="D12" s="14" t="s">
        <v>90</v>
      </c>
      <c r="E12" s="29" t="str">
        <f>IF(TOC!$D$24="positive",SUM($E$13,$E$14,$E$15,$E$16),"")</f>
        <v/>
      </c>
      <c r="F12" s="20"/>
    </row>
    <row r="13" spans="1:6" ht="33.75">
      <c r="A13" s="106"/>
      <c r="B13" s="106"/>
      <c r="C13" s="15" t="s">
        <v>471</v>
      </c>
      <c r="D13" s="14" t="s">
        <v>94</v>
      </c>
      <c r="E13" s="19"/>
      <c r="F13" s="69" t="s">
        <v>773</v>
      </c>
    </row>
    <row r="14" spans="1:6" ht="67.5">
      <c r="A14" s="106"/>
      <c r="B14" s="106"/>
      <c r="C14" s="15" t="s">
        <v>472</v>
      </c>
      <c r="D14" s="14" t="s">
        <v>96</v>
      </c>
      <c r="E14" s="20"/>
      <c r="F14" s="70" t="s">
        <v>774</v>
      </c>
    </row>
    <row r="15" spans="1:6" ht="56.25" customHeight="1">
      <c r="A15" s="106"/>
      <c r="B15" s="106"/>
      <c r="C15" s="15" t="s">
        <v>473</v>
      </c>
      <c r="D15" s="14" t="s">
        <v>99</v>
      </c>
      <c r="E15" s="19"/>
      <c r="F15" s="69" t="s">
        <v>775</v>
      </c>
    </row>
    <row r="16" spans="1:6" ht="33.75">
      <c r="A16" s="106"/>
      <c r="B16" s="106"/>
      <c r="C16" s="15" t="s">
        <v>474</v>
      </c>
      <c r="D16" s="14" t="s">
        <v>102</v>
      </c>
      <c r="E16" s="20"/>
      <c r="F16" s="70" t="s">
        <v>475</v>
      </c>
    </row>
    <row r="17" spans="1:6" ht="45">
      <c r="A17" s="106"/>
      <c r="B17" s="106"/>
      <c r="C17" s="15" t="s">
        <v>476</v>
      </c>
      <c r="D17" s="14" t="s">
        <v>104</v>
      </c>
      <c r="E17" s="19"/>
      <c r="F17" s="70" t="s">
        <v>776</v>
      </c>
    </row>
    <row r="18" spans="1:6" ht="67.5">
      <c r="A18" s="108" t="s">
        <v>477</v>
      </c>
      <c r="B18" s="108"/>
      <c r="C18" s="108"/>
      <c r="D18" s="92" t="s">
        <v>106</v>
      </c>
      <c r="E18" s="93"/>
      <c r="F18" s="37" t="s">
        <v>478</v>
      </c>
    </row>
    <row r="19" spans="1:6" ht="15" customHeight="1"/>
  </sheetData>
  <mergeCells count="12">
    <mergeCell ref="A11:A17"/>
    <mergeCell ref="B11:C11"/>
    <mergeCell ref="B12:B17"/>
    <mergeCell ref="A18:C18"/>
    <mergeCell ref="A3:D4"/>
    <mergeCell ref="A5:C5"/>
    <mergeCell ref="A6:A10"/>
    <mergeCell ref="B6:C6"/>
    <mergeCell ref="B7:C7"/>
    <mergeCell ref="B8:C8"/>
    <mergeCell ref="B9:C9"/>
    <mergeCell ref="B10:C10"/>
  </mergeCells>
  <hyperlinks>
    <hyperlink ref="A1" location="'TOC'!B24" display="TOC" xr:uid="{00000000-0004-0000-0B00-000000000000}"/>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_dropDownSheet!$A$6:$C$6</xm:f>
          </x14:formula1>
          <xm:sqref>E5</xm:sqref>
        </x14:dataValidation>
        <x14:dataValidation type="list" allowBlank="1" showInputMessage="1" showErrorMessage="1" xr:uid="{00000000-0002-0000-0B00-000001000000}">
          <x14:formula1>
            <xm:f>_dropDownSheet!$A$7:$B$7</xm:f>
          </x14:formula1>
          <xm:sqref>E7:E10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heetPr>
  <dimension ref="A1:F49"/>
  <sheetViews>
    <sheetView workbookViewId="0">
      <pane ySplit="1" topLeftCell="A2" activePane="bottomLeft" state="frozen"/>
      <selection pane="bottomLeft"/>
    </sheetView>
  </sheetViews>
  <sheetFormatPr defaultRowHeight="15"/>
  <cols>
    <col min="1" max="3" width="15" customWidth="1"/>
    <col min="4" max="4" width="10" customWidth="1"/>
    <col min="5" max="5" width="15" customWidth="1"/>
    <col min="6" max="6" width="19.5703125" customWidth="1"/>
  </cols>
  <sheetData>
    <row r="1" spans="1:6" ht="15" customHeight="1">
      <c r="A1" s="11" t="s">
        <v>74</v>
      </c>
      <c r="B1" s="12" t="s">
        <v>55</v>
      </c>
    </row>
    <row r="2" spans="1:6" ht="15" customHeight="1"/>
    <row r="3" spans="1:6" ht="22.5">
      <c r="A3" s="105"/>
      <c r="B3" s="105"/>
      <c r="C3" s="105"/>
      <c r="D3" s="105"/>
      <c r="E3" s="13" t="s">
        <v>457</v>
      </c>
      <c r="F3" s="58" t="s">
        <v>76</v>
      </c>
    </row>
    <row r="4" spans="1:6" ht="112.5">
      <c r="A4" s="105"/>
      <c r="B4" s="105"/>
      <c r="C4" s="105"/>
      <c r="D4" s="105"/>
      <c r="E4" s="14" t="s">
        <v>77</v>
      </c>
      <c r="F4" s="96" t="s">
        <v>479</v>
      </c>
    </row>
    <row r="5" spans="1:6">
      <c r="A5" s="106" t="s">
        <v>480</v>
      </c>
      <c r="B5" s="107"/>
      <c r="C5" s="107"/>
      <c r="D5" s="14"/>
      <c r="E5" s="26" t="s">
        <v>461</v>
      </c>
      <c r="F5" s="19"/>
    </row>
    <row r="6" spans="1:6">
      <c r="A6" s="106"/>
      <c r="B6" s="106" t="s">
        <v>481</v>
      </c>
      <c r="C6" s="106"/>
      <c r="D6" s="14" t="s">
        <v>77</v>
      </c>
      <c r="E6" s="29" t="str">
        <f>IF(TOC!$D$25="positive",IF(TOC!$B$10="nl",IF(OR($E$13="Ja",$E$14="Ja",$E$15="Ja",$E$16="Ja",$E$17="Ja"),125000,IF($E$19="Ja",50000,IF($E$18="Ja",20000,IF($E$20="Ja",0,"&lt;selecteer 'Ja' bij de toepasselijke diensten op de regels 0070-0140&gt;")))),IF(OR($E$13="Yes",$E$14="Yes",$E$15="Yes",$E$16="Yes",$E$17="Yes"),125000,IF($E$19="Yes",50000,IF($E$18="Yes",20000,IF($E$20="Yes",0,"&lt;select 'Yes' at the appropriate licenses on rows 0070-0140&gt;"))))),"")</f>
        <v/>
      </c>
      <c r="F6" s="20"/>
    </row>
    <row r="7" spans="1:6" ht="56.25">
      <c r="A7" s="106"/>
      <c r="B7" s="106" t="s">
        <v>482</v>
      </c>
      <c r="C7" s="106"/>
      <c r="D7" s="14" t="s">
        <v>83</v>
      </c>
      <c r="E7" s="16"/>
      <c r="F7" s="71" t="s">
        <v>483</v>
      </c>
    </row>
    <row r="8" spans="1:6" ht="61.5" customHeight="1">
      <c r="A8" s="106"/>
      <c r="B8" s="106" t="s">
        <v>484</v>
      </c>
      <c r="C8" s="18"/>
      <c r="D8" s="14" t="s">
        <v>90</v>
      </c>
      <c r="E8" s="30" t="str">
        <f>IF(TOC!$D$25="positive",SUM($E$9,$E$10,$E$11),"")</f>
        <v/>
      </c>
      <c r="F8" s="89" t="s">
        <v>485</v>
      </c>
    </row>
    <row r="9" spans="1:6" ht="22.5">
      <c r="A9" s="106"/>
      <c r="B9" s="106"/>
      <c r="C9" s="15" t="s">
        <v>486</v>
      </c>
      <c r="D9" s="14" t="s">
        <v>94</v>
      </c>
      <c r="E9" s="7"/>
      <c r="F9" s="19"/>
    </row>
    <row r="10" spans="1:6" ht="33.75">
      <c r="A10" s="106"/>
      <c r="B10" s="106"/>
      <c r="C10" s="15" t="s">
        <v>487</v>
      </c>
      <c r="D10" s="14" t="s">
        <v>96</v>
      </c>
      <c r="E10" s="27"/>
      <c r="F10" s="60"/>
    </row>
    <row r="11" spans="1:6" ht="33.75">
      <c r="A11" s="106"/>
      <c r="B11" s="106"/>
      <c r="C11" s="15" t="s">
        <v>488</v>
      </c>
      <c r="D11" s="14" t="s">
        <v>99</v>
      </c>
      <c r="E11" s="7"/>
      <c r="F11" s="61"/>
    </row>
    <row r="12" spans="1:6">
      <c r="A12" s="106" t="s">
        <v>489</v>
      </c>
      <c r="B12" s="107"/>
      <c r="C12" s="107"/>
      <c r="D12" s="14"/>
      <c r="E12" s="26" t="s">
        <v>461</v>
      </c>
      <c r="F12" s="60"/>
    </row>
    <row r="13" spans="1:6">
      <c r="A13" s="106"/>
      <c r="B13" s="106" t="s">
        <v>490</v>
      </c>
      <c r="C13" s="106"/>
      <c r="D13" s="14" t="s">
        <v>102</v>
      </c>
      <c r="E13" s="16"/>
      <c r="F13" s="61"/>
    </row>
    <row r="14" spans="1:6">
      <c r="A14" s="106"/>
      <c r="B14" s="106" t="s">
        <v>491</v>
      </c>
      <c r="C14" s="106"/>
      <c r="D14" s="14" t="s">
        <v>104</v>
      </c>
      <c r="E14" s="17"/>
      <c r="F14" s="61"/>
    </row>
    <row r="15" spans="1:6">
      <c r="A15" s="106"/>
      <c r="B15" s="106" t="s">
        <v>492</v>
      </c>
      <c r="C15" s="106"/>
      <c r="D15" s="14" t="s">
        <v>106</v>
      </c>
      <c r="E15" s="16"/>
      <c r="F15" s="19"/>
    </row>
    <row r="16" spans="1:6">
      <c r="A16" s="106"/>
      <c r="B16" s="106" t="s">
        <v>493</v>
      </c>
      <c r="C16" s="106"/>
      <c r="D16" s="14" t="s">
        <v>108</v>
      </c>
      <c r="E16" s="17"/>
      <c r="F16" s="20"/>
    </row>
    <row r="17" spans="1:6">
      <c r="A17" s="106"/>
      <c r="B17" s="106" t="s">
        <v>494</v>
      </c>
      <c r="C17" s="106"/>
      <c r="D17" s="14" t="s">
        <v>110</v>
      </c>
      <c r="E17" s="16"/>
      <c r="F17" s="19"/>
    </row>
    <row r="18" spans="1:6">
      <c r="A18" s="106"/>
      <c r="B18" s="106" t="s">
        <v>495</v>
      </c>
      <c r="C18" s="106"/>
      <c r="D18" s="14" t="s">
        <v>112</v>
      </c>
      <c r="E18" s="17"/>
      <c r="F18" s="20"/>
    </row>
    <row r="19" spans="1:6">
      <c r="A19" s="106"/>
      <c r="B19" s="106" t="s">
        <v>496</v>
      </c>
      <c r="C19" s="106"/>
      <c r="D19" s="14" t="s">
        <v>113</v>
      </c>
      <c r="E19" s="16"/>
      <c r="F19" s="19"/>
    </row>
    <row r="20" spans="1:6">
      <c r="A20" s="106"/>
      <c r="B20" s="106" t="s">
        <v>497</v>
      </c>
      <c r="C20" s="106"/>
      <c r="D20" s="14" t="s">
        <v>114</v>
      </c>
      <c r="E20" s="17"/>
      <c r="F20" s="60"/>
    </row>
    <row r="21" spans="1:6">
      <c r="A21" s="106" t="s">
        <v>498</v>
      </c>
      <c r="B21" s="107"/>
      <c r="C21" s="107"/>
      <c r="D21" s="14"/>
      <c r="E21" s="26" t="s">
        <v>461</v>
      </c>
      <c r="F21" s="61"/>
    </row>
    <row r="22" spans="1:6">
      <c r="A22" s="106"/>
      <c r="B22" s="106" t="s">
        <v>499</v>
      </c>
      <c r="C22" s="18"/>
      <c r="D22" s="14" t="s">
        <v>115</v>
      </c>
      <c r="E22" s="29" t="str">
        <f>IF(TOC!$D$25="positive",SUM($E$23,$E$24),"")</f>
        <v/>
      </c>
      <c r="F22" s="60"/>
    </row>
    <row r="23" spans="1:6">
      <c r="A23" s="106"/>
      <c r="B23" s="106"/>
      <c r="C23" s="15" t="s">
        <v>500</v>
      </c>
      <c r="D23" s="14" t="s">
        <v>117</v>
      </c>
      <c r="E23" s="29" t="str">
        <f>IF(TOC!$D$25="positive",'T90.00'!$H$5,"")</f>
        <v/>
      </c>
      <c r="F23" s="61"/>
    </row>
    <row r="24" spans="1:6" ht="56.25">
      <c r="A24" s="106"/>
      <c r="B24" s="106"/>
      <c r="C24" s="15" t="s">
        <v>501</v>
      </c>
      <c r="D24" s="14" t="s">
        <v>119</v>
      </c>
      <c r="E24" s="29" t="str">
        <f>IF(TOC!$D$25="positive",IF(TOC!$B$10="nl",IF($E$7="","&lt;Selecteer een methode op regel 0020&gt;",IF($E$7= "Methode A",-SUM('T81.01'!$D$16),IF($E$7="Methode B",-SUM('T81.02'!$D$16), IF($E$7="Methode C",-SUM('T81.03'!$E$25),IF(OR($E$19="Ja",$E$20="Ja"),IF(OR($E$13="Ja",$E$14="Ja",$E$15="Ja",$E$16="Ja",$E$17="Ja",$E$18="Ja"),"&lt;selecteer een geldige methode op regel 0020, diensten 1-7 vereisen een methode&gt;",0),"&lt;selecteer een geldige methode op regel 0020&gt;"))))),IF($E$7="","&lt;Select a method on row 0020&gt;",IF($E$7= "Method A",-SUM('T81.01'!$D$16),IF($E$7="Method B",-SUM('T81.02'!$D$16), IF($E$7="Method C",-SUM('T81.03'!$E$25),IF(OR($E$19="Yes",$E$20="Yes"),IF(OR($E$13="Yes",$E$14="Yes",$E$15="Yes",$E$16="Yes",$E$17="Yes",$E$18="Yes"),"&lt;select a valid method on row 020, license 1-7 require a method&gt;",0),"&lt;select a valid method on row 020&gt;")))))),"")</f>
        <v/>
      </c>
      <c r="F24" s="61"/>
    </row>
    <row r="25" spans="1:6">
      <c r="A25" s="106"/>
      <c r="B25" s="106" t="s">
        <v>502</v>
      </c>
      <c r="C25" s="18"/>
      <c r="D25" s="14" t="s">
        <v>122</v>
      </c>
      <c r="E25" s="29" t="str">
        <f>IF(TOC!$D$25="positive",SUM($E$26,$E$27),"")</f>
        <v/>
      </c>
      <c r="F25" s="19"/>
    </row>
    <row r="26" spans="1:6">
      <c r="A26" s="106"/>
      <c r="B26" s="106"/>
      <c r="C26" s="15" t="s">
        <v>500</v>
      </c>
      <c r="D26" s="14" t="s">
        <v>123</v>
      </c>
      <c r="E26" s="29" t="str">
        <f>IF(TOC!$D$25="positive",'T90.00'!$H$5,"")</f>
        <v/>
      </c>
      <c r="F26" s="20"/>
    </row>
    <row r="27" spans="1:6" ht="33.75">
      <c r="A27" s="106"/>
      <c r="B27" s="106"/>
      <c r="C27" s="15" t="s">
        <v>503</v>
      </c>
      <c r="D27" s="14" t="s">
        <v>124</v>
      </c>
      <c r="E27" s="29" t="str">
        <f>IF(TOC!$D$25="positive",-SUM($E$6),"")</f>
        <v/>
      </c>
      <c r="F27" s="19"/>
    </row>
    <row r="28" spans="1:6" ht="56.25">
      <c r="A28" s="106" t="s">
        <v>504</v>
      </c>
      <c r="B28" s="107"/>
      <c r="C28" s="107"/>
      <c r="D28" s="14" t="s">
        <v>125</v>
      </c>
      <c r="E28" s="17"/>
      <c r="F28" s="89" t="s">
        <v>505</v>
      </c>
    </row>
    <row r="29" spans="1:6">
      <c r="A29" s="106"/>
      <c r="B29" s="106" t="s">
        <v>506</v>
      </c>
      <c r="C29" s="106"/>
      <c r="D29" s="14" t="s">
        <v>127</v>
      </c>
      <c r="E29" s="19"/>
      <c r="F29" s="19"/>
    </row>
    <row r="30" spans="1:6">
      <c r="A30" s="106"/>
      <c r="B30" s="106" t="s">
        <v>507</v>
      </c>
      <c r="C30" s="106"/>
      <c r="D30" s="14" t="s">
        <v>128</v>
      </c>
      <c r="E30" s="20"/>
      <c r="F30" s="60"/>
    </row>
    <row r="31" spans="1:6">
      <c r="A31" s="106"/>
      <c r="B31" s="106" t="s">
        <v>508</v>
      </c>
      <c r="C31" s="106"/>
      <c r="D31" s="14" t="s">
        <v>129</v>
      </c>
      <c r="E31" s="19"/>
      <c r="F31" s="61"/>
    </row>
    <row r="32" spans="1:6" ht="56.25">
      <c r="A32" s="106" t="s">
        <v>509</v>
      </c>
      <c r="B32" s="107"/>
      <c r="C32" s="107"/>
      <c r="D32" s="14"/>
      <c r="E32" s="26" t="s">
        <v>461</v>
      </c>
      <c r="F32" s="69" t="s">
        <v>510</v>
      </c>
    </row>
    <row r="33" spans="1:6" ht="56.25">
      <c r="A33" s="106"/>
      <c r="B33" s="106" t="s">
        <v>511</v>
      </c>
      <c r="C33" s="18"/>
      <c r="D33" s="14" t="s">
        <v>130</v>
      </c>
      <c r="E33" s="7"/>
      <c r="F33" s="70" t="s">
        <v>771</v>
      </c>
    </row>
    <row r="34" spans="1:6" ht="33.75">
      <c r="A34" s="106"/>
      <c r="B34" s="106"/>
      <c r="C34" s="15" t="s">
        <v>512</v>
      </c>
      <c r="D34" s="14" t="s">
        <v>132</v>
      </c>
      <c r="E34" s="27"/>
      <c r="F34" s="61"/>
    </row>
    <row r="35" spans="1:6" ht="45">
      <c r="A35" s="106"/>
      <c r="B35" s="106"/>
      <c r="C35" s="15" t="s">
        <v>513</v>
      </c>
      <c r="D35" s="14" t="s">
        <v>133</v>
      </c>
      <c r="E35" s="7"/>
      <c r="F35" s="19"/>
    </row>
    <row r="36" spans="1:6">
      <c r="A36" s="106"/>
      <c r="B36" s="106" t="s">
        <v>514</v>
      </c>
      <c r="C36" s="18"/>
      <c r="D36" s="14" t="s">
        <v>134</v>
      </c>
      <c r="E36" s="20"/>
      <c r="F36" s="20"/>
    </row>
    <row r="37" spans="1:6" ht="33.75">
      <c r="A37" s="106"/>
      <c r="B37" s="106"/>
      <c r="C37" s="15" t="s">
        <v>515</v>
      </c>
      <c r="D37" s="14" t="s">
        <v>135</v>
      </c>
      <c r="E37" s="19"/>
      <c r="F37" s="19"/>
    </row>
    <row r="38" spans="1:6" ht="45">
      <c r="A38" s="106"/>
      <c r="B38" s="106"/>
      <c r="C38" s="15" t="s">
        <v>516</v>
      </c>
      <c r="D38" s="14" t="s">
        <v>137</v>
      </c>
      <c r="E38" s="20"/>
      <c r="F38" s="20"/>
    </row>
    <row r="39" spans="1:6">
      <c r="A39" s="106"/>
      <c r="B39" s="106" t="s">
        <v>517</v>
      </c>
      <c r="C39" s="18"/>
      <c r="D39" s="14" t="s">
        <v>138</v>
      </c>
      <c r="E39" s="7"/>
      <c r="F39" s="19"/>
    </row>
    <row r="40" spans="1:6" ht="33.75">
      <c r="A40" s="106"/>
      <c r="B40" s="106"/>
      <c r="C40" s="15" t="s">
        <v>518</v>
      </c>
      <c r="D40" s="14" t="s">
        <v>139</v>
      </c>
      <c r="E40" s="27"/>
      <c r="F40" s="60"/>
    </row>
    <row r="41" spans="1:6" ht="45">
      <c r="A41" s="106"/>
      <c r="B41" s="106"/>
      <c r="C41" s="15" t="s">
        <v>519</v>
      </c>
      <c r="D41" s="14" t="s">
        <v>140</v>
      </c>
      <c r="E41" s="7"/>
      <c r="F41" s="61"/>
    </row>
    <row r="42" spans="1:6" ht="56.25">
      <c r="A42" s="106" t="s">
        <v>520</v>
      </c>
      <c r="B42" s="107"/>
      <c r="C42" s="107"/>
      <c r="D42" s="14"/>
      <c r="E42" s="26" t="s">
        <v>461</v>
      </c>
      <c r="F42" s="69" t="s">
        <v>521</v>
      </c>
    </row>
    <row r="43" spans="1:6" ht="33.950000000000003" customHeight="1">
      <c r="A43" s="106"/>
      <c r="B43" s="106" t="s">
        <v>522</v>
      </c>
      <c r="C43" s="18"/>
      <c r="D43" s="14" t="s">
        <v>141</v>
      </c>
      <c r="E43" s="7"/>
      <c r="F43" s="70" t="s">
        <v>772</v>
      </c>
    </row>
    <row r="44" spans="1:6" ht="33.75">
      <c r="A44" s="106"/>
      <c r="B44" s="106"/>
      <c r="C44" s="15" t="s">
        <v>523</v>
      </c>
      <c r="D44" s="14" t="s">
        <v>142</v>
      </c>
      <c r="E44" s="27"/>
      <c r="F44" s="61"/>
    </row>
    <row r="45" spans="1:6" ht="56.25">
      <c r="A45" s="106"/>
      <c r="B45" s="106"/>
      <c r="C45" s="15" t="s">
        <v>524</v>
      </c>
      <c r="D45" s="14" t="s">
        <v>144</v>
      </c>
      <c r="E45" s="7"/>
      <c r="F45" s="19"/>
    </row>
    <row r="46" spans="1:6">
      <c r="A46" s="106"/>
      <c r="B46" s="106" t="s">
        <v>525</v>
      </c>
      <c r="C46" s="18"/>
      <c r="D46" s="14" t="s">
        <v>145</v>
      </c>
      <c r="E46" s="27"/>
      <c r="F46" s="20"/>
    </row>
    <row r="47" spans="1:6" ht="33.75">
      <c r="A47" s="106"/>
      <c r="B47" s="106"/>
      <c r="C47" s="15" t="s">
        <v>526</v>
      </c>
      <c r="D47" s="14" t="s">
        <v>146</v>
      </c>
      <c r="E47" s="7"/>
      <c r="F47" s="19"/>
    </row>
    <row r="48" spans="1:6" ht="45">
      <c r="A48" s="106"/>
      <c r="B48" s="106"/>
      <c r="C48" s="15" t="s">
        <v>527</v>
      </c>
      <c r="D48" s="14" t="s">
        <v>147</v>
      </c>
      <c r="E48" s="27"/>
      <c r="F48" s="20"/>
    </row>
    <row r="49" ht="15" customHeight="1"/>
  </sheetData>
  <mergeCells count="34">
    <mergeCell ref="A42:A48"/>
    <mergeCell ref="B42:C42"/>
    <mergeCell ref="B43:B45"/>
    <mergeCell ref="B46:B48"/>
    <mergeCell ref="A32:A41"/>
    <mergeCell ref="B32:C32"/>
    <mergeCell ref="B33:B35"/>
    <mergeCell ref="B36:B38"/>
    <mergeCell ref="B39:B41"/>
    <mergeCell ref="A21:A27"/>
    <mergeCell ref="B21:C21"/>
    <mergeCell ref="B22:B24"/>
    <mergeCell ref="B25:B27"/>
    <mergeCell ref="A28:A31"/>
    <mergeCell ref="B28:C28"/>
    <mergeCell ref="B29:C29"/>
    <mergeCell ref="B30:C30"/>
    <mergeCell ref="B31:C31"/>
    <mergeCell ref="A12:A20"/>
    <mergeCell ref="B12:C12"/>
    <mergeCell ref="B13:C13"/>
    <mergeCell ref="B14:C14"/>
    <mergeCell ref="B15:C15"/>
    <mergeCell ref="B16:C16"/>
    <mergeCell ref="B17:C17"/>
    <mergeCell ref="B18:C18"/>
    <mergeCell ref="B19:C19"/>
    <mergeCell ref="B20:C20"/>
    <mergeCell ref="A3:D4"/>
    <mergeCell ref="A5:A11"/>
    <mergeCell ref="B5:C5"/>
    <mergeCell ref="B6:C6"/>
    <mergeCell ref="B7:C7"/>
    <mergeCell ref="B8:B11"/>
  </mergeCells>
  <hyperlinks>
    <hyperlink ref="A1" location="'TOC'!B25" display="TOC" xr:uid="{00000000-0004-0000-0C00-000000000000}"/>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0000000}">
          <x14:formula1>
            <xm:f>_dropDownSheet!$A$8:$D$8</xm:f>
          </x14:formula1>
          <xm:sqref>E7</xm:sqref>
        </x14:dataValidation>
        <x14:dataValidation type="list" allowBlank="1" showInputMessage="1" showErrorMessage="1" xr:uid="{00000000-0002-0000-0C00-000001000000}">
          <x14:formula1>
            <xm:f>_dropDownSheet!$A$7:$B$7</xm:f>
          </x14:formula1>
          <xm:sqref>E13:E20</xm:sqref>
        </x14:dataValidation>
        <x14:dataValidation type="list" allowBlank="1" showInputMessage="1" showErrorMessage="1" xr:uid="{00000000-0002-0000-0C00-000009000000}">
          <x14:formula1>
            <xm:f>_dropDownSheet!$A$9:$B$9</xm:f>
          </x14:formula1>
          <xm:sqref>E28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heetPr>
  <dimension ref="A1:F16"/>
  <sheetViews>
    <sheetView workbookViewId="0">
      <pane ySplit="1" topLeftCell="A2" activePane="bottomLeft" state="frozen"/>
      <selection pane="bottomLeft"/>
    </sheetView>
  </sheetViews>
  <sheetFormatPr defaultRowHeight="15"/>
  <cols>
    <col min="1" max="3" width="15" customWidth="1"/>
    <col min="4" max="4" width="10" customWidth="1"/>
    <col min="5" max="5" width="15" customWidth="1"/>
    <col min="6" max="6" width="21.85546875" customWidth="1"/>
  </cols>
  <sheetData>
    <row r="1" spans="1:6" ht="15" customHeight="1">
      <c r="A1" s="11" t="s">
        <v>74</v>
      </c>
      <c r="B1" s="12" t="s">
        <v>58</v>
      </c>
    </row>
    <row r="2" spans="1:6" ht="15" customHeight="1"/>
    <row r="3" spans="1:6" ht="22.5">
      <c r="A3" s="105"/>
      <c r="B3" s="105"/>
      <c r="C3" s="105"/>
      <c r="D3" s="105"/>
      <c r="E3" s="13" t="s">
        <v>457</v>
      </c>
      <c r="F3" s="58" t="s">
        <v>76</v>
      </c>
    </row>
    <row r="4" spans="1:6" ht="33.75">
      <c r="A4" s="105"/>
      <c r="B4" s="105"/>
      <c r="C4" s="105"/>
      <c r="D4" s="105"/>
      <c r="E4" s="14" t="s">
        <v>77</v>
      </c>
      <c r="F4" s="96" t="s">
        <v>528</v>
      </c>
    </row>
    <row r="5" spans="1:6">
      <c r="A5" s="106" t="s">
        <v>529</v>
      </c>
      <c r="B5" s="107"/>
      <c r="C5" s="107"/>
      <c r="D5" s="14"/>
      <c r="E5" s="25" t="s">
        <v>461</v>
      </c>
      <c r="F5" s="19"/>
    </row>
    <row r="6" spans="1:6">
      <c r="A6" s="106"/>
      <c r="B6" s="106" t="s">
        <v>481</v>
      </c>
      <c r="C6" s="106"/>
      <c r="D6" s="14" t="s">
        <v>77</v>
      </c>
      <c r="E6" s="29" t="str">
        <f>IF(TOC!$D$26="positive",IF(TOC!$B$10="nl",IF(OR('T80.01'!$E$5="Elektronischgeldaanbieder",'T80.01'!$E$5="Betaaldienstaanbieder en Elektronischgeldaanbieder"),350000,IF('T80.01'!$E$5="","&lt;selecteer een type vergunning op T80.01 regel 0010&gt;","")),IF(OR('T80.01'!$E$5="Electronic money institution",'T80.01'!$E$5="Payment service provider and Electronic money institution"),350000,IF('T80.01'!$E$5="","&lt;select a payment service licence type on T80.01 row 0010&gt;",""))),"")</f>
        <v/>
      </c>
      <c r="F6" s="20"/>
    </row>
    <row r="7" spans="1:6">
      <c r="A7" s="106"/>
      <c r="B7" s="106" t="s">
        <v>530</v>
      </c>
      <c r="C7" s="106"/>
      <c r="D7" s="14" t="s">
        <v>83</v>
      </c>
      <c r="E7" s="19"/>
      <c r="F7" s="59"/>
    </row>
    <row r="8" spans="1:6">
      <c r="A8" s="106" t="s">
        <v>498</v>
      </c>
      <c r="B8" s="107"/>
      <c r="C8" s="107"/>
      <c r="D8" s="14"/>
      <c r="E8" s="25" t="s">
        <v>461</v>
      </c>
      <c r="F8" s="62"/>
    </row>
    <row r="9" spans="1:6">
      <c r="A9" s="106"/>
      <c r="B9" s="106" t="s">
        <v>531</v>
      </c>
      <c r="C9" s="18"/>
      <c r="D9" s="14" t="s">
        <v>90</v>
      </c>
      <c r="E9" s="29" t="str">
        <f>IF(TOC!$D$26="positive",SUM($E$10,$E$11,$E$12),"")</f>
        <v/>
      </c>
      <c r="F9" s="19"/>
    </row>
    <row r="10" spans="1:6">
      <c r="A10" s="106"/>
      <c r="B10" s="106"/>
      <c r="C10" s="15" t="s">
        <v>500</v>
      </c>
      <c r="D10" s="14" t="s">
        <v>94</v>
      </c>
      <c r="E10" s="29" t="str">
        <f>IF(TOC!$D$26="positive",'T90.00'!$H$5,"")</f>
        <v/>
      </c>
      <c r="F10" s="60"/>
    </row>
    <row r="11" spans="1:6" ht="78.75">
      <c r="A11" s="106"/>
      <c r="B11" s="106"/>
      <c r="C11" s="15" t="s">
        <v>532</v>
      </c>
      <c r="D11" s="14" t="s">
        <v>96</v>
      </c>
      <c r="E11" s="29" t="str">
        <f>IF(TOC!$D$26="positive",-SUM($E$7)*2%,"")</f>
        <v/>
      </c>
      <c r="F11" s="61"/>
    </row>
    <row r="12" spans="1:6" ht="78.75">
      <c r="A12" s="106"/>
      <c r="B12" s="106"/>
      <c r="C12" s="15" t="s">
        <v>533</v>
      </c>
      <c r="D12" s="14" t="s">
        <v>99</v>
      </c>
      <c r="E12" s="29" t="str">
        <f>IF(TOC!$D$26="positive",'T80.02'!$E$24,"")</f>
        <v/>
      </c>
      <c r="F12" s="60"/>
    </row>
    <row r="13" spans="1:6">
      <c r="A13" s="106"/>
      <c r="B13" s="106" t="s">
        <v>502</v>
      </c>
      <c r="C13" s="18"/>
      <c r="D13" s="14" t="s">
        <v>102</v>
      </c>
      <c r="E13" s="29" t="str">
        <f>IF(TOC!$D$26="positive",SUM($E$14,$E$15),"")</f>
        <v/>
      </c>
      <c r="F13" s="61"/>
    </row>
    <row r="14" spans="1:6">
      <c r="A14" s="106"/>
      <c r="B14" s="106"/>
      <c r="C14" s="15" t="s">
        <v>500</v>
      </c>
      <c r="D14" s="14" t="s">
        <v>104</v>
      </c>
      <c r="E14" s="29" t="str">
        <f>IF(TOC!$D$26="positive",'T90.00'!$H$5,"")</f>
        <v/>
      </c>
      <c r="F14" s="61"/>
    </row>
    <row r="15" spans="1:6" ht="33.75">
      <c r="A15" s="106"/>
      <c r="B15" s="106"/>
      <c r="C15" s="15" t="s">
        <v>503</v>
      </c>
      <c r="D15" s="14" t="s">
        <v>106</v>
      </c>
      <c r="E15" s="29" t="str">
        <f>IF(TOC!$D$26="positive",-SUM($E$6),"")</f>
        <v/>
      </c>
      <c r="F15" s="19"/>
    </row>
    <row r="16" spans="1:6" ht="15" customHeight="1"/>
  </sheetData>
  <mergeCells count="9">
    <mergeCell ref="A8:A15"/>
    <mergeCell ref="B8:C8"/>
    <mergeCell ref="B9:B12"/>
    <mergeCell ref="B13:B15"/>
    <mergeCell ref="A3:D4"/>
    <mergeCell ref="A5:A7"/>
    <mergeCell ref="B5:C5"/>
    <mergeCell ref="B6:C6"/>
    <mergeCell ref="B7:C7"/>
  </mergeCells>
  <hyperlinks>
    <hyperlink ref="A1" location="'TOC'!B26" display="TOC"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heetPr>
  <dimension ref="A1:E17"/>
  <sheetViews>
    <sheetView workbookViewId="0">
      <pane ySplit="1" topLeftCell="A2" activePane="bottomLeft" state="frozen"/>
      <selection pane="bottomLeft"/>
    </sheetView>
  </sheetViews>
  <sheetFormatPr defaultRowHeight="15"/>
  <cols>
    <col min="1" max="2" width="15" customWidth="1"/>
    <col min="3" max="3" width="10" customWidth="1"/>
    <col min="4" max="4" width="15" customWidth="1"/>
    <col min="5" max="5" width="29.85546875" bestFit="1" customWidth="1"/>
  </cols>
  <sheetData>
    <row r="1" spans="1:5" ht="15" customHeight="1">
      <c r="A1" s="11" t="s">
        <v>74</v>
      </c>
      <c r="B1" s="12" t="s">
        <v>61</v>
      </c>
    </row>
    <row r="2" spans="1:5" ht="15" customHeight="1">
      <c r="E2" s="57" t="s">
        <v>84</v>
      </c>
    </row>
    <row r="3" spans="1:5">
      <c r="A3" s="105"/>
      <c r="B3" s="105"/>
      <c r="C3" s="105"/>
      <c r="D3" s="13" t="s">
        <v>534</v>
      </c>
      <c r="E3" s="58" t="s">
        <v>76</v>
      </c>
    </row>
    <row r="4" spans="1:5" ht="45">
      <c r="A4" s="105"/>
      <c r="B4" s="105"/>
      <c r="C4" s="105"/>
      <c r="D4" s="14" t="s">
        <v>77</v>
      </c>
      <c r="E4" s="42" t="s">
        <v>535</v>
      </c>
    </row>
    <row r="5" spans="1:5">
      <c r="A5" s="106" t="s">
        <v>536</v>
      </c>
      <c r="B5" s="106"/>
      <c r="C5" s="14" t="s">
        <v>77</v>
      </c>
      <c r="D5" s="19"/>
      <c r="E5" s="19"/>
    </row>
    <row r="6" spans="1:5">
      <c r="A6" s="106" t="s">
        <v>537</v>
      </c>
      <c r="B6" s="18"/>
      <c r="C6" s="14"/>
      <c r="D6" s="25" t="s">
        <v>461</v>
      </c>
      <c r="E6" s="25"/>
    </row>
    <row r="7" spans="1:5" ht="45">
      <c r="A7" s="106"/>
      <c r="B7" s="15" t="s">
        <v>538</v>
      </c>
      <c r="C7" s="14" t="s">
        <v>83</v>
      </c>
      <c r="D7" s="19"/>
      <c r="E7" s="19"/>
    </row>
    <row r="8" spans="1:5" ht="78.75">
      <c r="A8" s="106"/>
      <c r="B8" s="15" t="s">
        <v>539</v>
      </c>
      <c r="C8" s="14" t="s">
        <v>90</v>
      </c>
      <c r="D8" s="20"/>
      <c r="E8" s="20"/>
    </row>
    <row r="9" spans="1:5" ht="78.75">
      <c r="A9" s="106"/>
      <c r="B9" s="15" t="s">
        <v>540</v>
      </c>
      <c r="C9" s="14" t="s">
        <v>94</v>
      </c>
      <c r="D9" s="19"/>
      <c r="E9" s="19"/>
    </row>
    <row r="10" spans="1:5" ht="33.75">
      <c r="A10" s="106"/>
      <c r="B10" s="15" t="s">
        <v>541</v>
      </c>
      <c r="C10" s="14" t="s">
        <v>96</v>
      </c>
      <c r="D10" s="20"/>
      <c r="E10" s="20"/>
    </row>
    <row r="11" spans="1:5" ht="56.25">
      <c r="A11" s="106"/>
      <c r="B11" s="15" t="s">
        <v>542</v>
      </c>
      <c r="C11" s="14" t="s">
        <v>99</v>
      </c>
      <c r="D11" s="19"/>
      <c r="E11" s="19"/>
    </row>
    <row r="12" spans="1:5" ht="33.75">
      <c r="A12" s="106"/>
      <c r="B12" s="15" t="s">
        <v>543</v>
      </c>
      <c r="C12" s="14" t="s">
        <v>102</v>
      </c>
      <c r="D12" s="20"/>
      <c r="E12" s="20"/>
    </row>
    <row r="13" spans="1:5" ht="33.75">
      <c r="A13" s="106"/>
      <c r="B13" s="15" t="s">
        <v>544</v>
      </c>
      <c r="C13" s="14" t="s">
        <v>104</v>
      </c>
      <c r="D13" s="19"/>
      <c r="E13" s="19"/>
    </row>
    <row r="14" spans="1:5">
      <c r="A14" s="106" t="s">
        <v>545</v>
      </c>
      <c r="B14" s="106"/>
      <c r="C14" s="14" t="s">
        <v>106</v>
      </c>
      <c r="D14" s="29" t="str">
        <f>IF(TOC!$D$27="positive",SUM(SUM($D$7),SUM($D$8),SUM($D$9),SUM($D$10),SUM($D$11),SUM($D$12),SUM($D$13)),"")</f>
        <v/>
      </c>
      <c r="E14" s="20"/>
    </row>
    <row r="15" spans="1:5">
      <c r="A15" s="106" t="s">
        <v>546</v>
      </c>
      <c r="B15" s="106"/>
      <c r="C15" s="14" t="s">
        <v>108</v>
      </c>
      <c r="D15" s="29" t="str">
        <f>IF(TOC!$D$27="positive",SUM($D$5)-SUM($D$14),"")</f>
        <v/>
      </c>
      <c r="E15" s="19"/>
    </row>
    <row r="16" spans="1:5">
      <c r="A16" s="106" t="s">
        <v>547</v>
      </c>
      <c r="B16" s="106"/>
      <c r="C16" s="14" t="s">
        <v>110</v>
      </c>
      <c r="D16" s="29" t="str">
        <f>IF(TOC!$D$27="positive",SUM($D$15)*10%,"")</f>
        <v/>
      </c>
      <c r="E16" s="20"/>
    </row>
    <row r="17" ht="15" customHeight="1"/>
  </sheetData>
  <mergeCells count="6">
    <mergeCell ref="A16:B16"/>
    <mergeCell ref="A3:C4"/>
    <mergeCell ref="A5:B5"/>
    <mergeCell ref="A6:A13"/>
    <mergeCell ref="A14:B14"/>
    <mergeCell ref="A15:B15"/>
  </mergeCells>
  <hyperlinks>
    <hyperlink ref="A1" location="'TOC'!B27" display="TOC"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heetPr>
  <dimension ref="A1:E17"/>
  <sheetViews>
    <sheetView workbookViewId="0">
      <pane ySplit="1" topLeftCell="A2" activePane="bottomLeft" state="frozen"/>
      <selection pane="bottomLeft"/>
    </sheetView>
  </sheetViews>
  <sheetFormatPr defaultRowHeight="15"/>
  <cols>
    <col min="1" max="2" width="15" customWidth="1"/>
    <col min="3" max="3" width="10" customWidth="1"/>
    <col min="4" max="4" width="15" customWidth="1"/>
    <col min="5" max="5" width="29.85546875" bestFit="1" customWidth="1"/>
  </cols>
  <sheetData>
    <row r="1" spans="1:5" ht="15" customHeight="1">
      <c r="A1" s="11" t="s">
        <v>74</v>
      </c>
      <c r="B1" s="12" t="s">
        <v>64</v>
      </c>
    </row>
    <row r="2" spans="1:5" ht="15" customHeight="1">
      <c r="E2" s="57" t="s">
        <v>84</v>
      </c>
    </row>
    <row r="3" spans="1:5">
      <c r="A3" s="105"/>
      <c r="B3" s="105"/>
      <c r="C3" s="105"/>
      <c r="D3" s="13" t="s">
        <v>548</v>
      </c>
      <c r="E3" s="58" t="s">
        <v>76</v>
      </c>
    </row>
    <row r="4" spans="1:5" ht="45">
      <c r="A4" s="105"/>
      <c r="B4" s="105"/>
      <c r="C4" s="105"/>
      <c r="D4" s="14" t="s">
        <v>77</v>
      </c>
      <c r="E4" s="42" t="s">
        <v>549</v>
      </c>
    </row>
    <row r="5" spans="1:5">
      <c r="A5" s="106" t="s">
        <v>550</v>
      </c>
      <c r="B5" s="18"/>
      <c r="C5" s="14"/>
      <c r="D5" s="26" t="s">
        <v>461</v>
      </c>
      <c r="E5" s="26"/>
    </row>
    <row r="6" spans="1:5">
      <c r="A6" s="106"/>
      <c r="B6" s="15" t="s">
        <v>550</v>
      </c>
      <c r="C6" s="14" t="s">
        <v>77</v>
      </c>
      <c r="D6" s="29" t="str">
        <f>IF(TOC!$D$28="positive",IF(TOC!$B$10="nl",IF(OR('T80.02'!$E$13="Ja",'T80.02'!$E$14="Ja",'T80.02'!$E$15="Ja",'T80.02'!$E$16="Ja",'T80.02'!$E$17="Ja"),1,IF('T80.02'!$E$19="Ja",0.8,IF('T80.02'!$E$18="Ja",0.5,"&lt;selecteer 'Ja' bij de toepasselijke diensten op T80.02 bij de regels  0070-0130&gt;"))),IF(OR('T80.02'!$E$13="Yes",'T80.02'!$E$14="Yes",'T80.02'!$E$15="Yes",'T80.02'!$E$16="Yes",'T80.02'!$E$17="Yes"),1,IF('T80.02'!$E$19="Yes",0.8,IF('T80.02'!$E$18="Yes",0.5,"&lt;select 'Yes' at the appropriate licenses on T80.02 rows 0070-0130&gt;")))),"")</f>
        <v/>
      </c>
      <c r="E6" s="63"/>
    </row>
    <row r="7" spans="1:5">
      <c r="A7" s="106" t="s">
        <v>551</v>
      </c>
      <c r="B7" s="18"/>
      <c r="C7" s="14"/>
      <c r="D7" s="26" t="s">
        <v>461</v>
      </c>
      <c r="E7" s="26"/>
    </row>
    <row r="8" spans="1:5" ht="90">
      <c r="A8" s="106"/>
      <c r="B8" s="15" t="s">
        <v>552</v>
      </c>
      <c r="C8" s="14" t="s">
        <v>83</v>
      </c>
      <c r="D8" s="20"/>
      <c r="E8" s="97" t="s">
        <v>770</v>
      </c>
    </row>
    <row r="9" spans="1:5">
      <c r="A9" s="106" t="s">
        <v>553</v>
      </c>
      <c r="B9" s="18"/>
      <c r="C9" s="14" t="s">
        <v>90</v>
      </c>
      <c r="D9" s="29" t="str">
        <f>IF(TOC!$D$28="positive",SUM(SUM($D$10),SUM($D$11),SUM($D$12),SUM($D$13),SUM($D$14)),"")</f>
        <v/>
      </c>
      <c r="E9" s="19"/>
    </row>
    <row r="10" spans="1:5" ht="33.75">
      <c r="A10" s="106"/>
      <c r="B10" s="15" t="s">
        <v>554</v>
      </c>
      <c r="C10" s="14" t="s">
        <v>94</v>
      </c>
      <c r="D10" s="29" t="str">
        <f>IF(TOC!$D$28="positive",IF(SUM($D$8)&lt;=5000000,4%*SUM($D$8),5000000*4%),"")</f>
        <v/>
      </c>
      <c r="E10" s="20"/>
    </row>
    <row r="11" spans="1:5" ht="45">
      <c r="A11" s="106"/>
      <c r="B11" s="15" t="s">
        <v>555</v>
      </c>
      <c r="C11" s="14" t="s">
        <v>96</v>
      </c>
      <c r="D11" s="29" t="str">
        <f>IF(TOC!$D$28="positive",IF(SUM($D$8)&gt;5000000,IF(AND(SUM($D$8)&lt;=10000000,SUM($D$8)&gt;5000000),2.5%*(SUM($D$8)-5000000),(10000000-5000000)*2.5%),0),"")</f>
        <v/>
      </c>
      <c r="E11" s="19"/>
    </row>
    <row r="12" spans="1:5" ht="45">
      <c r="A12" s="106"/>
      <c r="B12" s="15" t="s">
        <v>556</v>
      </c>
      <c r="C12" s="14" t="s">
        <v>99</v>
      </c>
      <c r="D12" s="29" t="str">
        <f>IF(TOC!$D$28="positive",IF(SUM($D$8)&gt;10000000,IF(AND(SUM($D$8)&lt;=100000000,SUM($D$8)&gt;10000000),1%*(SUM($D$8)-10000000),(100000000-10000000)*1%),0),"")</f>
        <v/>
      </c>
      <c r="E12" s="20"/>
    </row>
    <row r="13" spans="1:5" ht="45">
      <c r="A13" s="106"/>
      <c r="B13" s="15" t="s">
        <v>557</v>
      </c>
      <c r="C13" s="14" t="s">
        <v>102</v>
      </c>
      <c r="D13" s="29" t="str">
        <f>IF(TOC!$D$28="positive",IF(SUM($D$8)&gt;100000000,IF(AND(SUM($D$8)&lt;=250000000,SUM($D$8)&gt;100000000),0.5%*(SUM($D$8)-100000000),(250000000-100000000)*0.5%),0),"")</f>
        <v/>
      </c>
      <c r="E13" s="19"/>
    </row>
    <row r="14" spans="1:5" ht="33.75">
      <c r="A14" s="106"/>
      <c r="B14" s="15" t="s">
        <v>558</v>
      </c>
      <c r="C14" s="14" t="s">
        <v>104</v>
      </c>
      <c r="D14" s="29" t="str">
        <f>IF(TOC!$D$28="positive",IF(SUM($D$8)&gt;250000000,0.25%*(SUM($D$8)-250000000),0),"")</f>
        <v/>
      </c>
      <c r="E14" s="20"/>
    </row>
    <row r="15" spans="1:5">
      <c r="A15" s="106" t="s">
        <v>559</v>
      </c>
      <c r="B15" s="18"/>
      <c r="C15" s="14"/>
      <c r="D15" s="26" t="s">
        <v>461</v>
      </c>
      <c r="E15" s="26"/>
    </row>
    <row r="16" spans="1:5" ht="33.75">
      <c r="A16" s="106"/>
      <c r="B16" s="15" t="s">
        <v>560</v>
      </c>
      <c r="C16" s="14" t="s">
        <v>106</v>
      </c>
      <c r="D16" s="29" t="str">
        <f>IF(TOC!$D$28="positive",SUM($D$9)*SUM($D$6),"")</f>
        <v/>
      </c>
      <c r="E16" s="20"/>
    </row>
    <row r="17" ht="15" customHeight="1"/>
  </sheetData>
  <mergeCells count="5">
    <mergeCell ref="A3:C4"/>
    <mergeCell ref="A5:A6"/>
    <mergeCell ref="A7:A8"/>
    <mergeCell ref="A9:A14"/>
    <mergeCell ref="A15:A16"/>
  </mergeCells>
  <hyperlinks>
    <hyperlink ref="A1" location="'TOC'!B28" display="TOC"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heetPr>
  <dimension ref="A1:F26"/>
  <sheetViews>
    <sheetView workbookViewId="0">
      <pane ySplit="1" topLeftCell="A2" activePane="bottomLeft" state="frozen"/>
      <selection pane="bottomLeft" activeCell="H16" sqref="H16"/>
    </sheetView>
  </sheetViews>
  <sheetFormatPr defaultRowHeight="15"/>
  <cols>
    <col min="1" max="3" width="15" customWidth="1"/>
    <col min="4" max="4" width="10" customWidth="1"/>
    <col min="5" max="5" width="15" customWidth="1"/>
    <col min="6" max="6" width="29.85546875" bestFit="1" customWidth="1"/>
  </cols>
  <sheetData>
    <row r="1" spans="1:6" ht="15" customHeight="1">
      <c r="A1" s="11" t="s">
        <v>74</v>
      </c>
      <c r="B1" s="12" t="s">
        <v>67</v>
      </c>
    </row>
    <row r="2" spans="1:6" ht="15" customHeight="1">
      <c r="F2" s="57" t="s">
        <v>84</v>
      </c>
    </row>
    <row r="3" spans="1:6" ht="22.5">
      <c r="A3" s="105"/>
      <c r="B3" s="105"/>
      <c r="C3" s="105"/>
      <c r="D3" s="105"/>
      <c r="E3" s="13" t="s">
        <v>457</v>
      </c>
      <c r="F3" s="58" t="s">
        <v>76</v>
      </c>
    </row>
    <row r="4" spans="1:6" ht="45">
      <c r="A4" s="105"/>
      <c r="B4" s="105"/>
      <c r="C4" s="105"/>
      <c r="D4" s="105"/>
      <c r="E4" s="14" t="s">
        <v>77</v>
      </c>
      <c r="F4" s="42" t="s">
        <v>561</v>
      </c>
    </row>
    <row r="5" spans="1:6">
      <c r="A5" s="106" t="s">
        <v>550</v>
      </c>
      <c r="B5" s="107"/>
      <c r="C5" s="107"/>
      <c r="D5" s="14"/>
      <c r="E5" s="26" t="s">
        <v>461</v>
      </c>
      <c r="F5" s="26"/>
    </row>
    <row r="6" spans="1:6">
      <c r="A6" s="106"/>
      <c r="B6" s="106" t="s">
        <v>550</v>
      </c>
      <c r="C6" s="106"/>
      <c r="D6" s="14" t="s">
        <v>77</v>
      </c>
      <c r="E6" s="29" t="str">
        <f>IF(TOC!$D$29="positive",IF(TOC!$B$10="nl",IF(OR('T80.02'!$E$13="Ja",'T80.02'!$E$14="Ja",'T80.02'!$E$15="Ja",'T80.02'!$E$16="Ja",'T80.02'!$E$17="Ja"),1,IF('T80.02'!$E$19="Ja",0.8,IF('T80.02'!$E$18="Ja",0.5,"&lt;selecteer 'Ja' bij de toepasselijke diensten op T80.02 bij de regels 0070-0130&gt;"))),IF(OR('T80.02'!$E$13="Yes",'T80.02'!$E$14="Yes",'T80.02'!$E$15="Yes",'T80.02'!$E$16="Yes",'T80.02'!$E$17="Yes"),1,IF('T80.02'!$E$19="Yes",0.8,IF('T80.02'!$E$18="Yes",0.5,"&lt;select 'Yes' at the appropriate licenses on T80.02 rows 0070-0130&gt;")))),"")</f>
        <v/>
      </c>
      <c r="F6" s="63"/>
    </row>
    <row r="7" spans="1:6">
      <c r="A7" s="106" t="s">
        <v>562</v>
      </c>
      <c r="B7" s="107"/>
      <c r="C7" s="107"/>
      <c r="D7" s="14" t="s">
        <v>83</v>
      </c>
      <c r="E7" s="29" t="str">
        <f>IF(TOC!$D$29="positive",AVERAGE(SUM($E$8),SUM($E$15),SUM($E$16)),"")</f>
        <v/>
      </c>
      <c r="F7" s="19"/>
    </row>
    <row r="8" spans="1:6">
      <c r="A8" s="106"/>
      <c r="B8" s="106" t="s">
        <v>563</v>
      </c>
      <c r="C8" s="18"/>
      <c r="D8" s="14" t="s">
        <v>90</v>
      </c>
      <c r="E8" s="29" t="str">
        <f>IF(TOC!$D$29="positive",SUM(SUM($E$9),SUM($E$10),SUM($E$11),SUM($E$12),SUM($E$13),SUM($E$14)),"")</f>
        <v/>
      </c>
      <c r="F8" s="20"/>
    </row>
    <row r="9" spans="1:6">
      <c r="A9" s="106"/>
      <c r="B9" s="106"/>
      <c r="C9" s="15" t="s">
        <v>564</v>
      </c>
      <c r="D9" s="14" t="s">
        <v>94</v>
      </c>
      <c r="E9" s="19"/>
      <c r="F9" s="19"/>
    </row>
    <row r="10" spans="1:6">
      <c r="A10" s="106"/>
      <c r="B10" s="106"/>
      <c r="C10" s="15" t="s">
        <v>565</v>
      </c>
      <c r="D10" s="14" t="s">
        <v>96</v>
      </c>
      <c r="E10" s="20"/>
      <c r="F10" s="20"/>
    </row>
    <row r="11" spans="1:6" ht="33.75">
      <c r="A11" s="106"/>
      <c r="B11" s="106"/>
      <c r="C11" s="15" t="s">
        <v>566</v>
      </c>
      <c r="D11" s="14" t="s">
        <v>99</v>
      </c>
      <c r="E11" s="19"/>
      <c r="F11" s="19"/>
    </row>
    <row r="12" spans="1:6" ht="22.5">
      <c r="A12" s="106"/>
      <c r="B12" s="106"/>
      <c r="C12" s="15" t="s">
        <v>567</v>
      </c>
      <c r="D12" s="14" t="s">
        <v>102</v>
      </c>
      <c r="E12" s="20"/>
      <c r="F12" s="20"/>
    </row>
    <row r="13" spans="1:6" ht="78.75">
      <c r="A13" s="106"/>
      <c r="B13" s="106"/>
      <c r="C13" s="15" t="s">
        <v>568</v>
      </c>
      <c r="D13" s="14" t="s">
        <v>104</v>
      </c>
      <c r="E13" s="19"/>
      <c r="F13" s="19"/>
    </row>
    <row r="14" spans="1:6" ht="33.75">
      <c r="A14" s="106"/>
      <c r="B14" s="106"/>
      <c r="C14" s="15" t="s">
        <v>569</v>
      </c>
      <c r="D14" s="14" t="s">
        <v>106</v>
      </c>
      <c r="E14" s="20"/>
      <c r="F14" s="20"/>
    </row>
    <row r="15" spans="1:6">
      <c r="A15" s="106"/>
      <c r="B15" s="106" t="s">
        <v>570</v>
      </c>
      <c r="C15" s="106"/>
      <c r="D15" s="14" t="s">
        <v>108</v>
      </c>
      <c r="E15" s="19"/>
      <c r="F15" s="19"/>
    </row>
    <row r="16" spans="1:6">
      <c r="A16" s="106"/>
      <c r="B16" s="106" t="s">
        <v>571</v>
      </c>
      <c r="C16" s="106"/>
      <c r="D16" s="14" t="s">
        <v>110</v>
      </c>
      <c r="E16" s="20"/>
      <c r="F16" s="20"/>
    </row>
    <row r="17" spans="1:6">
      <c r="A17" s="106" t="s">
        <v>572</v>
      </c>
      <c r="B17" s="106"/>
      <c r="C17" s="106"/>
      <c r="D17" s="14" t="s">
        <v>112</v>
      </c>
      <c r="E17" s="29" t="str">
        <f>IF(TOC!$D$29="positive",IF(SUM($E$7)*80%&gt;SUM($E$8),SUM($E$7)*80%,SUM($E$8)),"")</f>
        <v/>
      </c>
      <c r="F17" s="19"/>
    </row>
    <row r="18" spans="1:6">
      <c r="A18" s="106" t="s">
        <v>573</v>
      </c>
      <c r="B18" s="107"/>
      <c r="C18" s="107"/>
      <c r="D18" s="14" t="s">
        <v>113</v>
      </c>
      <c r="E18" s="29" t="str">
        <f>IF(TOC!$D$29="positive",SUM(SUM($E$19),SUM($E$20),SUM($E$21),SUM($E$22),SUM($E$23)),"")</f>
        <v/>
      </c>
      <c r="F18" s="63"/>
    </row>
    <row r="19" spans="1:6">
      <c r="A19" s="106"/>
      <c r="B19" s="106" t="s">
        <v>574</v>
      </c>
      <c r="C19" s="106"/>
      <c r="D19" s="14" t="s">
        <v>114</v>
      </c>
      <c r="E19" s="29" t="str">
        <f>IF(TOC!$D$29="positive",IF(SUM($E$17)&lt;=2500000,10%*SUM($E$17),2500000*10%),"")</f>
        <v/>
      </c>
      <c r="F19" s="19"/>
    </row>
    <row r="20" spans="1:6">
      <c r="A20" s="106"/>
      <c r="B20" s="106" t="s">
        <v>575</v>
      </c>
      <c r="C20" s="106"/>
      <c r="D20" s="14" t="s">
        <v>115</v>
      </c>
      <c r="E20" s="29" t="str">
        <f>IF(TOC!$D$29="positive",IF(SUM($E$17)&gt;2500000,IF(AND(SUM($E$17)&lt;=5000000,SUM($E$17)&gt;2500000),8%*(SUM($E$17)-2500000),(5000000-2500000)*8%),0),"")</f>
        <v/>
      </c>
      <c r="F20" s="20"/>
    </row>
    <row r="21" spans="1:6">
      <c r="A21" s="106"/>
      <c r="B21" s="106" t="s">
        <v>576</v>
      </c>
      <c r="C21" s="106"/>
      <c r="D21" s="14" t="s">
        <v>117</v>
      </c>
      <c r="E21" s="29" t="str">
        <f>IF(TOC!$D$29="positive",IF(SUM($E$17)&gt;5000000,IF(AND(SUM($E$17)&lt;=25000000,SUM($E$17)&gt;5000000),6%*(SUM($E$17)-5000000),(25000000-5000000)*6%),0),"")</f>
        <v/>
      </c>
      <c r="F21" s="19"/>
    </row>
    <row r="22" spans="1:6">
      <c r="A22" s="106"/>
      <c r="B22" s="106" t="s">
        <v>577</v>
      </c>
      <c r="C22" s="106"/>
      <c r="D22" s="14" t="s">
        <v>119</v>
      </c>
      <c r="E22" s="29" t="str">
        <f>IF(TOC!$D$29="positive",IF(SUM($E$17)&gt;25000000,IF(AND(SUM($E$17)&lt;=50000000,SUM($E$17)&gt;25000000),3%*(SUM($E$17)-25000000),(50000000-25000000)*3%),0),"")</f>
        <v/>
      </c>
      <c r="F22" s="20"/>
    </row>
    <row r="23" spans="1:6">
      <c r="A23" s="106"/>
      <c r="B23" s="106" t="s">
        <v>578</v>
      </c>
      <c r="C23" s="106"/>
      <c r="D23" s="14" t="s">
        <v>122</v>
      </c>
      <c r="E23" s="29" t="str">
        <f>IF(TOC!$D$29="positive",IF(SUM($E$17)&gt;50000000,1.5%*(SUM($E$17)-50000000),0),"")</f>
        <v/>
      </c>
      <c r="F23" s="19"/>
    </row>
    <row r="24" spans="1:6">
      <c r="A24" s="106" t="s">
        <v>579</v>
      </c>
      <c r="B24" s="107"/>
      <c r="C24" s="107"/>
      <c r="D24" s="14"/>
      <c r="E24" s="26" t="s">
        <v>461</v>
      </c>
      <c r="F24" s="26"/>
    </row>
    <row r="25" spans="1:6">
      <c r="A25" s="106"/>
      <c r="B25" s="106" t="s">
        <v>580</v>
      </c>
      <c r="C25" s="106"/>
      <c r="D25" s="14" t="s">
        <v>123</v>
      </c>
      <c r="E25" s="29" t="str">
        <f>IF(TOC!$D$29="positive",SUM($E$18)*SUM($E$6),"")</f>
        <v/>
      </c>
      <c r="F25" s="19"/>
    </row>
    <row r="26" spans="1:6" ht="15" customHeight="1"/>
  </sheetData>
  <mergeCells count="20">
    <mergeCell ref="A24:A25"/>
    <mergeCell ref="B24:C24"/>
    <mergeCell ref="B25:C25"/>
    <mergeCell ref="A17:C17"/>
    <mergeCell ref="A18:A23"/>
    <mergeCell ref="B18:C18"/>
    <mergeCell ref="B19:C19"/>
    <mergeCell ref="B20:C20"/>
    <mergeCell ref="B21:C21"/>
    <mergeCell ref="B22:C22"/>
    <mergeCell ref="B23:C23"/>
    <mergeCell ref="A3:D4"/>
    <mergeCell ref="A5:A6"/>
    <mergeCell ref="B5:C5"/>
    <mergeCell ref="B6:C6"/>
    <mergeCell ref="A7:A16"/>
    <mergeCell ref="B7:C7"/>
    <mergeCell ref="B8:B14"/>
    <mergeCell ref="B15:C15"/>
    <mergeCell ref="B16:C16"/>
  </mergeCells>
  <hyperlinks>
    <hyperlink ref="A1" location="'TOC'!B29" display="TOC"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heetPr>
  <dimension ref="A1:H6"/>
  <sheetViews>
    <sheetView workbookViewId="0">
      <pane ySplit="1" topLeftCell="A2" activePane="bottomLeft" state="frozen"/>
      <selection pane="bottomLeft" activeCell="J9" sqref="J9"/>
    </sheetView>
  </sheetViews>
  <sheetFormatPr defaultRowHeight="15"/>
  <cols>
    <col min="1" max="1" width="10" customWidth="1"/>
    <col min="2" max="7" width="15" customWidth="1"/>
    <col min="8" max="8" width="29.85546875" bestFit="1" customWidth="1"/>
  </cols>
  <sheetData>
    <row r="1" spans="1:8" ht="15" customHeight="1">
      <c r="A1" s="11" t="s">
        <v>74</v>
      </c>
      <c r="B1" s="12" t="s">
        <v>70</v>
      </c>
    </row>
    <row r="2" spans="1:8" ht="15" customHeight="1">
      <c r="H2" s="41" t="s">
        <v>84</v>
      </c>
    </row>
    <row r="3" spans="1:8" ht="22.5">
      <c r="A3" s="12"/>
      <c r="B3" s="13" t="s">
        <v>581</v>
      </c>
      <c r="C3" s="13" t="s">
        <v>582</v>
      </c>
      <c r="D3" s="13" t="s">
        <v>583</v>
      </c>
      <c r="E3" s="13" t="s">
        <v>584</v>
      </c>
      <c r="F3" s="13" t="s">
        <v>585</v>
      </c>
      <c r="G3" s="13" t="s">
        <v>586</v>
      </c>
      <c r="H3" s="32" t="s">
        <v>76</v>
      </c>
    </row>
    <row r="4" spans="1:8" ht="22.5">
      <c r="A4" s="28" t="s">
        <v>587</v>
      </c>
      <c r="B4" s="14" t="s">
        <v>77</v>
      </c>
      <c r="C4" s="14" t="s">
        <v>83</v>
      </c>
      <c r="D4" s="14" t="s">
        <v>90</v>
      </c>
      <c r="E4" s="14" t="s">
        <v>94</v>
      </c>
      <c r="F4" s="14" t="s">
        <v>96</v>
      </c>
      <c r="G4" s="14" t="s">
        <v>99</v>
      </c>
      <c r="H4" s="33"/>
    </row>
    <row r="5" spans="1:8">
      <c r="A5" s="23" t="s">
        <v>311</v>
      </c>
      <c r="B5" s="16"/>
      <c r="C5" s="16"/>
      <c r="D5" s="16"/>
      <c r="E5" s="16"/>
      <c r="F5" s="16"/>
      <c r="G5" s="16"/>
      <c r="H5" s="16"/>
    </row>
    <row r="6" spans="1:8" ht="15" customHeight="1"/>
  </sheetData>
  <hyperlinks>
    <hyperlink ref="A1" location="'TOC'!B30" display="TOC" xr:uid="{00000000-0004-0000-1100-000000000000}"/>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0000000}">
          <x14:formula1>
            <xm:f>_dropDownSheet!$A$10:$D$10</xm:f>
          </x14:formula1>
          <xm:sqref>B5</xm:sqref>
        </x14:dataValidation>
        <x14:dataValidation type="list" allowBlank="1" showInputMessage="1" showErrorMessage="1" xr:uid="{00000000-0002-0000-1100-000001000000}">
          <x14:formula1>
            <xm:f>_dropDownSheet!$A$11:$C$11</xm:f>
          </x14:formula1>
          <xm:sqref>G5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heetPr>
  <dimension ref="A1:J57"/>
  <sheetViews>
    <sheetView topLeftCell="D1" zoomScale="106" zoomScaleNormal="106" workbookViewId="0">
      <pane ySplit="1" topLeftCell="A2" activePane="bottomLeft" state="frozen"/>
      <selection pane="bottomLeft" activeCell="J9" sqref="J9"/>
    </sheetView>
  </sheetViews>
  <sheetFormatPr defaultRowHeight="15"/>
  <cols>
    <col min="1" max="2" width="10" customWidth="1"/>
    <col min="3" max="6" width="15" customWidth="1"/>
    <col min="7" max="7" width="10" customWidth="1"/>
    <col min="8" max="8" width="15" customWidth="1"/>
    <col min="9" max="9" width="34.42578125" customWidth="1"/>
    <col min="10" max="10" width="47.85546875" customWidth="1"/>
  </cols>
  <sheetData>
    <row r="1" spans="1:10" ht="15" customHeight="1">
      <c r="A1" s="11" t="s">
        <v>74</v>
      </c>
      <c r="B1" s="12" t="s">
        <v>73</v>
      </c>
    </row>
    <row r="2" spans="1:10" ht="15" customHeight="1">
      <c r="J2" s="41" t="s">
        <v>84</v>
      </c>
    </row>
    <row r="3" spans="1:10">
      <c r="A3" s="105"/>
      <c r="B3" s="105"/>
      <c r="C3" s="105"/>
      <c r="D3" s="105"/>
      <c r="E3" s="105"/>
      <c r="F3" s="105"/>
      <c r="G3" s="105"/>
      <c r="H3" s="81" t="s">
        <v>548</v>
      </c>
      <c r="I3" s="83" t="s">
        <v>588</v>
      </c>
      <c r="J3" s="82" t="s">
        <v>76</v>
      </c>
    </row>
    <row r="4" spans="1:10" ht="45.6" customHeight="1">
      <c r="A4" s="105"/>
      <c r="B4" s="105"/>
      <c r="C4" s="105"/>
      <c r="D4" s="105"/>
      <c r="E4" s="105"/>
      <c r="F4" s="105"/>
      <c r="G4" s="105"/>
      <c r="H4" s="14" t="s">
        <v>77</v>
      </c>
      <c r="I4" s="98" t="s">
        <v>589</v>
      </c>
      <c r="J4" s="48" t="s">
        <v>769</v>
      </c>
    </row>
    <row r="5" spans="1:10" ht="33.75">
      <c r="A5" s="106" t="s">
        <v>500</v>
      </c>
      <c r="B5" s="107"/>
      <c r="C5" s="107"/>
      <c r="D5" s="107"/>
      <c r="E5" s="107"/>
      <c r="F5" s="107"/>
      <c r="G5" s="14" t="s">
        <v>77</v>
      </c>
      <c r="H5" s="29" t="str">
        <f>IF(TOC!$D$31="positive",SUM($H$6, $H$46),"")</f>
        <v/>
      </c>
      <c r="I5" s="29"/>
      <c r="J5" s="45" t="s">
        <v>590</v>
      </c>
    </row>
    <row r="6" spans="1:10" ht="22.5">
      <c r="A6" s="106"/>
      <c r="B6" s="106" t="s">
        <v>591</v>
      </c>
      <c r="C6" s="107"/>
      <c r="D6" s="107"/>
      <c r="E6" s="107"/>
      <c r="F6" s="107"/>
      <c r="G6" s="14" t="s">
        <v>83</v>
      </c>
      <c r="H6" s="29" t="str">
        <f>IF(TOC!$D$31="positive",SUM($H$7, $H$34),"")</f>
        <v/>
      </c>
      <c r="I6" s="29"/>
      <c r="J6" s="46" t="s">
        <v>592</v>
      </c>
    </row>
    <row r="7" spans="1:10" ht="22.5">
      <c r="A7" s="106"/>
      <c r="B7" s="106"/>
      <c r="C7" s="106" t="s">
        <v>593</v>
      </c>
      <c r="D7" s="107"/>
      <c r="E7" s="107"/>
      <c r="F7" s="107"/>
      <c r="G7" s="14" t="s">
        <v>90</v>
      </c>
      <c r="H7" s="29" t="str">
        <f>IF(TOC!$D$31="positive",SUM($H$8, $H$9, $H$10, $H$13, $H$14, $H$15, $H$16, $H$17, $H$18, $H$33),"")</f>
        <v/>
      </c>
      <c r="I7" s="29"/>
      <c r="J7" s="45" t="s">
        <v>594</v>
      </c>
    </row>
    <row r="8" spans="1:10" ht="22.5">
      <c r="A8" s="106"/>
      <c r="B8" s="106"/>
      <c r="C8" s="106"/>
      <c r="D8" s="106" t="s">
        <v>595</v>
      </c>
      <c r="E8" s="106"/>
      <c r="F8" s="106"/>
      <c r="G8" s="14" t="s">
        <v>94</v>
      </c>
      <c r="H8" s="29" t="str">
        <f>IF(TOC!$D$31="positive",'T01.03'!$F$8,"")</f>
        <v/>
      </c>
      <c r="I8" s="29"/>
      <c r="J8" s="45" t="s">
        <v>594</v>
      </c>
    </row>
    <row r="9" spans="1:10" ht="46.5" customHeight="1">
      <c r="A9" s="106"/>
      <c r="B9" s="106"/>
      <c r="C9" s="106"/>
      <c r="D9" s="106" t="s">
        <v>258</v>
      </c>
      <c r="E9" s="106"/>
      <c r="F9" s="106"/>
      <c r="G9" s="14" t="s">
        <v>96</v>
      </c>
      <c r="H9" s="29" t="str">
        <f>IF(TOC!$D$31="positive",'T01.03'!$F$12,"")</f>
        <v/>
      </c>
      <c r="I9" s="79" t="s">
        <v>596</v>
      </c>
      <c r="J9" s="37" t="s">
        <v>597</v>
      </c>
    </row>
    <row r="10" spans="1:10" ht="37.5" customHeight="1">
      <c r="A10" s="106"/>
      <c r="B10" s="106"/>
      <c r="C10" s="106"/>
      <c r="D10" s="106" t="s">
        <v>280</v>
      </c>
      <c r="E10" s="107"/>
      <c r="F10" s="107"/>
      <c r="G10" s="14" t="s">
        <v>99</v>
      </c>
      <c r="H10" s="29" t="str">
        <f>IF(TOC!$D$31="positive",SUM($H$11,$H$12),"")</f>
        <v/>
      </c>
      <c r="I10" s="29"/>
      <c r="J10" s="38" t="s">
        <v>598</v>
      </c>
    </row>
    <row r="11" spans="1:10" ht="50.25" customHeight="1">
      <c r="A11" s="106"/>
      <c r="B11" s="106"/>
      <c r="C11" s="106"/>
      <c r="D11" s="106"/>
      <c r="E11" s="106" t="s">
        <v>599</v>
      </c>
      <c r="F11" s="106"/>
      <c r="G11" s="14" t="s">
        <v>102</v>
      </c>
      <c r="H11" s="29" t="str">
        <f>IF(TOC!$D$31="positive",'T01.03'!$F$38,"")</f>
        <v/>
      </c>
      <c r="I11" s="80" t="s">
        <v>600</v>
      </c>
      <c r="J11" s="64" t="s">
        <v>601</v>
      </c>
    </row>
    <row r="12" spans="1:10" ht="69.75" customHeight="1">
      <c r="A12" s="106"/>
      <c r="B12" s="106"/>
      <c r="C12" s="106"/>
      <c r="D12" s="106"/>
      <c r="E12" s="106" t="s">
        <v>602</v>
      </c>
      <c r="F12" s="106"/>
      <c r="G12" s="14" t="s">
        <v>104</v>
      </c>
      <c r="H12" s="29" t="str">
        <f>IF(TOC!$D$31="positive",'T01.03'!$F$57,"")</f>
        <v/>
      </c>
      <c r="I12" s="29"/>
      <c r="J12" s="38" t="s">
        <v>603</v>
      </c>
    </row>
    <row r="13" spans="1:10" ht="46.5" customHeight="1">
      <c r="A13" s="106"/>
      <c r="B13" s="106"/>
      <c r="C13" s="106"/>
      <c r="D13" s="106" t="s">
        <v>265</v>
      </c>
      <c r="E13" s="106"/>
      <c r="F13" s="106"/>
      <c r="G13" s="14" t="s">
        <v>106</v>
      </c>
      <c r="H13" s="19"/>
      <c r="I13" s="19"/>
      <c r="J13" s="70" t="s">
        <v>604</v>
      </c>
    </row>
    <row r="14" spans="1:10" ht="93" customHeight="1">
      <c r="A14" s="106"/>
      <c r="B14" s="106"/>
      <c r="C14" s="106"/>
      <c r="D14" s="106" t="s">
        <v>288</v>
      </c>
      <c r="E14" s="106"/>
      <c r="F14" s="106"/>
      <c r="G14" s="14" t="s">
        <v>108</v>
      </c>
      <c r="H14" s="20"/>
      <c r="I14" s="64" t="s">
        <v>605</v>
      </c>
      <c r="J14" s="85" t="s">
        <v>606</v>
      </c>
    </row>
    <row r="15" spans="1:10" ht="38.25" customHeight="1">
      <c r="A15" s="106"/>
      <c r="B15" s="106"/>
      <c r="C15" s="106"/>
      <c r="D15" s="106" t="s">
        <v>607</v>
      </c>
      <c r="E15" s="106"/>
      <c r="F15" s="106"/>
      <c r="G15" s="14" t="s">
        <v>110</v>
      </c>
      <c r="H15" s="19"/>
      <c r="I15" s="84"/>
      <c r="J15" s="99" t="s">
        <v>608</v>
      </c>
    </row>
    <row r="16" spans="1:10" ht="22.5">
      <c r="A16" s="106"/>
      <c r="B16" s="106"/>
      <c r="C16" s="106"/>
      <c r="D16" s="106" t="s">
        <v>609</v>
      </c>
      <c r="E16" s="106"/>
      <c r="F16" s="106"/>
      <c r="G16" s="14" t="s">
        <v>112</v>
      </c>
      <c r="H16" s="20"/>
      <c r="I16" s="20"/>
      <c r="J16" s="86" t="s">
        <v>610</v>
      </c>
    </row>
    <row r="17" spans="1:10">
      <c r="A17" s="106"/>
      <c r="B17" s="106"/>
      <c r="C17" s="106"/>
      <c r="D17" s="106" t="s">
        <v>611</v>
      </c>
      <c r="E17" s="106"/>
      <c r="F17" s="106"/>
      <c r="G17" s="14" t="s">
        <v>113</v>
      </c>
      <c r="H17" s="19"/>
      <c r="I17" s="19"/>
      <c r="J17" s="43" t="s">
        <v>611</v>
      </c>
    </row>
    <row r="18" spans="1:10">
      <c r="A18" s="106"/>
      <c r="B18" s="106"/>
      <c r="C18" s="106"/>
      <c r="D18" s="106" t="s">
        <v>612</v>
      </c>
      <c r="E18" s="107"/>
      <c r="F18" s="107"/>
      <c r="G18" s="14" t="s">
        <v>114</v>
      </c>
      <c r="H18" s="29" t="str">
        <f>IF(TOC!$D$31="positive",SUM($H$19, $H$23, $H$24, $H$25, $H$26, $H$27, $H$28, $H$29, $H$30, $H$31, $H$32),"")</f>
        <v/>
      </c>
      <c r="I18" s="29"/>
      <c r="J18" s="44" t="s">
        <v>613</v>
      </c>
    </row>
    <row r="19" spans="1:10" ht="73.5" customHeight="1">
      <c r="A19" s="106"/>
      <c r="B19" s="106"/>
      <c r="C19" s="106"/>
      <c r="D19" s="106"/>
      <c r="E19" s="106" t="s">
        <v>614</v>
      </c>
      <c r="F19" s="18"/>
      <c r="G19" s="14" t="s">
        <v>115</v>
      </c>
      <c r="H19" s="29" t="str">
        <f>IF(TOC!$D$31="positive",SUM($H$20,$H$21,$H$22),"")</f>
        <v/>
      </c>
      <c r="I19" s="29"/>
      <c r="J19" s="88" t="s">
        <v>615</v>
      </c>
    </row>
    <row r="20" spans="1:10" ht="67.5">
      <c r="A20" s="106"/>
      <c r="B20" s="106"/>
      <c r="C20" s="106"/>
      <c r="D20" s="106"/>
      <c r="E20" s="106"/>
      <c r="F20" s="15" t="s">
        <v>616</v>
      </c>
      <c r="G20" s="14" t="s">
        <v>117</v>
      </c>
      <c r="H20" s="20"/>
      <c r="I20" s="87" t="s">
        <v>617</v>
      </c>
      <c r="J20" s="46" t="s">
        <v>618</v>
      </c>
    </row>
    <row r="21" spans="1:10" ht="33.75">
      <c r="A21" s="106"/>
      <c r="B21" s="106"/>
      <c r="C21" s="106"/>
      <c r="D21" s="106"/>
      <c r="E21" s="106"/>
      <c r="F21" s="15" t="s">
        <v>619</v>
      </c>
      <c r="G21" s="14" t="s">
        <v>119</v>
      </c>
      <c r="H21" s="19"/>
      <c r="I21" s="35" t="s">
        <v>617</v>
      </c>
      <c r="J21" s="90" t="s">
        <v>620</v>
      </c>
    </row>
    <row r="22" spans="1:10" ht="33.75">
      <c r="A22" s="106"/>
      <c r="B22" s="106"/>
      <c r="C22" s="106"/>
      <c r="D22" s="106"/>
      <c r="E22" s="106"/>
      <c r="F22" s="15" t="s">
        <v>621</v>
      </c>
      <c r="G22" s="14" t="s">
        <v>122</v>
      </c>
      <c r="H22" s="20"/>
      <c r="I22" s="35" t="s">
        <v>617</v>
      </c>
      <c r="J22" s="90" t="s">
        <v>622</v>
      </c>
    </row>
    <row r="23" spans="1:10" ht="24" customHeight="1">
      <c r="A23" s="106"/>
      <c r="B23" s="106"/>
      <c r="C23" s="106"/>
      <c r="D23" s="106"/>
      <c r="E23" s="106" t="s">
        <v>623</v>
      </c>
      <c r="F23" s="106"/>
      <c r="G23" s="14" t="s">
        <v>123</v>
      </c>
      <c r="H23" s="19"/>
      <c r="I23" s="35" t="s">
        <v>617</v>
      </c>
      <c r="J23" s="71" t="s">
        <v>624</v>
      </c>
    </row>
    <row r="24" spans="1:10" ht="45">
      <c r="A24" s="106"/>
      <c r="B24" s="106"/>
      <c r="C24" s="106"/>
      <c r="D24" s="106"/>
      <c r="E24" s="106" t="s">
        <v>625</v>
      </c>
      <c r="F24" s="106"/>
      <c r="G24" s="14" t="s">
        <v>124</v>
      </c>
      <c r="H24" s="20"/>
      <c r="I24" s="69" t="s">
        <v>626</v>
      </c>
      <c r="J24" s="89" t="s">
        <v>627</v>
      </c>
    </row>
    <row r="25" spans="1:10" ht="51" customHeight="1">
      <c r="A25" s="106"/>
      <c r="B25" s="106"/>
      <c r="C25" s="106"/>
      <c r="D25" s="106"/>
      <c r="E25" s="106" t="s">
        <v>628</v>
      </c>
      <c r="F25" s="106"/>
      <c r="G25" s="14" t="s">
        <v>125</v>
      </c>
      <c r="H25" s="19"/>
      <c r="I25" s="70" t="s">
        <v>629</v>
      </c>
      <c r="J25" s="71" t="s">
        <v>630</v>
      </c>
    </row>
    <row r="26" spans="1:10" ht="22.5">
      <c r="A26" s="106"/>
      <c r="B26" s="106"/>
      <c r="C26" s="106"/>
      <c r="D26" s="106"/>
      <c r="E26" s="106" t="s">
        <v>631</v>
      </c>
      <c r="F26" s="106"/>
      <c r="G26" s="14" t="s">
        <v>127</v>
      </c>
      <c r="H26" s="20"/>
      <c r="I26" s="69" t="s">
        <v>632</v>
      </c>
      <c r="J26" s="89" t="s">
        <v>633</v>
      </c>
    </row>
    <row r="27" spans="1:10" ht="117.75" customHeight="1">
      <c r="A27" s="106"/>
      <c r="B27" s="106"/>
      <c r="C27" s="106"/>
      <c r="D27" s="106"/>
      <c r="E27" s="106" t="s">
        <v>634</v>
      </c>
      <c r="F27" s="106"/>
      <c r="G27" s="14" t="s">
        <v>128</v>
      </c>
      <c r="H27" s="19"/>
      <c r="I27" s="35" t="s">
        <v>617</v>
      </c>
      <c r="J27" s="37" t="s">
        <v>635</v>
      </c>
    </row>
    <row r="28" spans="1:10">
      <c r="A28" s="106"/>
      <c r="B28" s="106"/>
      <c r="C28" s="106"/>
      <c r="D28" s="106"/>
      <c r="E28" s="106" t="s">
        <v>636</v>
      </c>
      <c r="F28" s="106"/>
      <c r="G28" s="14" t="s">
        <v>129</v>
      </c>
      <c r="H28" s="20"/>
      <c r="I28" s="35" t="s">
        <v>617</v>
      </c>
      <c r="J28" s="38"/>
    </row>
    <row r="29" spans="1:10" ht="78.75">
      <c r="A29" s="106"/>
      <c r="B29" s="106"/>
      <c r="C29" s="106"/>
      <c r="D29" s="106"/>
      <c r="E29" s="106" t="s">
        <v>637</v>
      </c>
      <c r="F29" s="106"/>
      <c r="G29" s="14" t="s">
        <v>130</v>
      </c>
      <c r="H29" s="19"/>
      <c r="I29" s="65" t="s">
        <v>638</v>
      </c>
      <c r="J29" s="65" t="s">
        <v>639</v>
      </c>
    </row>
    <row r="30" spans="1:10" ht="83.25" customHeight="1">
      <c r="A30" s="106"/>
      <c r="B30" s="106"/>
      <c r="C30" s="106"/>
      <c r="D30" s="106"/>
      <c r="E30" s="106" t="s">
        <v>640</v>
      </c>
      <c r="F30" s="106"/>
      <c r="G30" s="14" t="s">
        <v>132</v>
      </c>
      <c r="H30" s="20"/>
      <c r="I30" s="66" t="s">
        <v>638</v>
      </c>
      <c r="J30" s="65" t="s">
        <v>641</v>
      </c>
    </row>
    <row r="31" spans="1:10" ht="93.75" customHeight="1">
      <c r="A31" s="106"/>
      <c r="B31" s="106"/>
      <c r="C31" s="106"/>
      <c r="D31" s="106"/>
      <c r="E31" s="106" t="s">
        <v>642</v>
      </c>
      <c r="F31" s="106"/>
      <c r="G31" s="14" t="s">
        <v>133</v>
      </c>
      <c r="H31" s="19"/>
      <c r="I31" s="35" t="s">
        <v>617</v>
      </c>
      <c r="J31" s="37" t="s">
        <v>643</v>
      </c>
    </row>
    <row r="32" spans="1:10">
      <c r="A32" s="106"/>
      <c r="B32" s="106"/>
      <c r="C32" s="106"/>
      <c r="D32" s="106"/>
      <c r="E32" s="106" t="s">
        <v>644</v>
      </c>
      <c r="F32" s="106"/>
      <c r="G32" s="14" t="s">
        <v>134</v>
      </c>
      <c r="H32" s="20"/>
      <c r="I32" s="35" t="s">
        <v>617</v>
      </c>
      <c r="J32" s="38" t="s">
        <v>645</v>
      </c>
    </row>
    <row r="33" spans="1:10" ht="139.5" customHeight="1">
      <c r="A33" s="106"/>
      <c r="B33" s="106"/>
      <c r="C33" s="106"/>
      <c r="D33" s="106" t="s">
        <v>646</v>
      </c>
      <c r="E33" s="106"/>
      <c r="F33" s="106"/>
      <c r="G33" s="14" t="s">
        <v>135</v>
      </c>
      <c r="H33" s="19"/>
      <c r="I33" s="19"/>
      <c r="J33" s="37" t="s">
        <v>647</v>
      </c>
    </row>
    <row r="34" spans="1:10">
      <c r="A34" s="106"/>
      <c r="B34" s="106"/>
      <c r="C34" s="106" t="s">
        <v>648</v>
      </c>
      <c r="D34" s="107"/>
      <c r="E34" s="107"/>
      <c r="F34" s="107"/>
      <c r="G34" s="14" t="s">
        <v>137</v>
      </c>
      <c r="H34" s="29" t="str">
        <f>IF(TOC!$D$31="positive",SUM($H$35, $H$36, $H$37, $H$45),"")</f>
        <v/>
      </c>
      <c r="I34" s="29"/>
      <c r="J34" s="38"/>
    </row>
    <row r="35" spans="1:10">
      <c r="A35" s="106"/>
      <c r="B35" s="106"/>
      <c r="C35" s="106"/>
      <c r="D35" s="106" t="s">
        <v>649</v>
      </c>
      <c r="E35" s="106"/>
      <c r="F35" s="106"/>
      <c r="G35" s="14" t="s">
        <v>138</v>
      </c>
      <c r="H35" s="19"/>
      <c r="I35" s="35" t="s">
        <v>650</v>
      </c>
      <c r="J35" s="38"/>
    </row>
    <row r="36" spans="1:10">
      <c r="A36" s="106"/>
      <c r="B36" s="106"/>
      <c r="C36" s="106"/>
      <c r="D36" s="106" t="s">
        <v>258</v>
      </c>
      <c r="E36" s="106"/>
      <c r="F36" s="106"/>
      <c r="G36" s="14" t="s">
        <v>139</v>
      </c>
      <c r="H36" s="20"/>
      <c r="I36" s="20"/>
      <c r="J36" s="38"/>
    </row>
    <row r="37" spans="1:10">
      <c r="A37" s="106"/>
      <c r="B37" s="106"/>
      <c r="C37" s="106"/>
      <c r="D37" s="106" t="s">
        <v>651</v>
      </c>
      <c r="E37" s="107"/>
      <c r="F37" s="107"/>
      <c r="G37" s="14" t="s">
        <v>140</v>
      </c>
      <c r="H37" s="29" t="str">
        <f>IF(TOC!$D$31="positive",SUM($H$38, $H$42, $H$43, $H$44),"")</f>
        <v/>
      </c>
      <c r="I37" s="29"/>
      <c r="J37" s="37"/>
    </row>
    <row r="38" spans="1:10">
      <c r="A38" s="106"/>
      <c r="B38" s="106"/>
      <c r="C38" s="106"/>
      <c r="D38" s="106"/>
      <c r="E38" s="106" t="s">
        <v>652</v>
      </c>
      <c r="F38" s="18"/>
      <c r="G38" s="14" t="s">
        <v>141</v>
      </c>
      <c r="H38" s="29" t="str">
        <f>IF(TOC!$D$31="positive",SUM($H$39,$H$40,$H$41),"")</f>
        <v/>
      </c>
      <c r="I38" s="29"/>
      <c r="J38" s="38"/>
    </row>
    <row r="39" spans="1:10" ht="22.5">
      <c r="A39" s="106"/>
      <c r="B39" s="106"/>
      <c r="C39" s="106"/>
      <c r="D39" s="106"/>
      <c r="E39" s="106"/>
      <c r="F39" s="15" t="s">
        <v>653</v>
      </c>
      <c r="G39" s="14" t="s">
        <v>142</v>
      </c>
      <c r="H39" s="19"/>
      <c r="I39" s="35" t="s">
        <v>617</v>
      </c>
      <c r="J39" s="37"/>
    </row>
    <row r="40" spans="1:10" ht="33.75">
      <c r="A40" s="106"/>
      <c r="B40" s="106"/>
      <c r="C40" s="106"/>
      <c r="D40" s="106"/>
      <c r="E40" s="106"/>
      <c r="F40" s="15" t="s">
        <v>654</v>
      </c>
      <c r="G40" s="14" t="s">
        <v>144</v>
      </c>
      <c r="H40" s="20"/>
      <c r="I40" s="35" t="s">
        <v>617</v>
      </c>
      <c r="J40" s="38"/>
    </row>
    <row r="41" spans="1:10" ht="33.75">
      <c r="A41" s="106"/>
      <c r="B41" s="106"/>
      <c r="C41" s="106"/>
      <c r="D41" s="106"/>
      <c r="E41" s="106"/>
      <c r="F41" s="15" t="s">
        <v>655</v>
      </c>
      <c r="G41" s="14" t="s">
        <v>145</v>
      </c>
      <c r="H41" s="19"/>
      <c r="I41" s="35" t="s">
        <v>617</v>
      </c>
      <c r="J41" s="37"/>
    </row>
    <row r="42" spans="1:10">
      <c r="A42" s="106"/>
      <c r="B42" s="106"/>
      <c r="C42" s="106"/>
      <c r="D42" s="106"/>
      <c r="E42" s="106" t="s">
        <v>656</v>
      </c>
      <c r="F42" s="106"/>
      <c r="G42" s="14" t="s">
        <v>146</v>
      </c>
      <c r="H42" s="20"/>
      <c r="I42" s="35" t="s">
        <v>617</v>
      </c>
      <c r="J42" s="38"/>
    </row>
    <row r="43" spans="1:10">
      <c r="A43" s="106"/>
      <c r="B43" s="106"/>
      <c r="C43" s="106"/>
      <c r="D43" s="106"/>
      <c r="E43" s="106" t="s">
        <v>657</v>
      </c>
      <c r="F43" s="106"/>
      <c r="G43" s="14" t="s">
        <v>147</v>
      </c>
      <c r="H43" s="19"/>
      <c r="I43" s="35" t="s">
        <v>617</v>
      </c>
      <c r="J43" s="37"/>
    </row>
    <row r="44" spans="1:10">
      <c r="A44" s="106"/>
      <c r="B44" s="106"/>
      <c r="C44" s="106"/>
      <c r="D44" s="106"/>
      <c r="E44" s="106" t="s">
        <v>644</v>
      </c>
      <c r="F44" s="106"/>
      <c r="G44" s="14" t="s">
        <v>148</v>
      </c>
      <c r="H44" s="20"/>
      <c r="I44" s="35" t="s">
        <v>617</v>
      </c>
      <c r="J44" s="38"/>
    </row>
    <row r="45" spans="1:10">
      <c r="A45" s="106"/>
      <c r="B45" s="106"/>
      <c r="C45" s="106"/>
      <c r="D45" s="106" t="s">
        <v>658</v>
      </c>
      <c r="E45" s="106"/>
      <c r="F45" s="106"/>
      <c r="G45" s="14" t="s">
        <v>149</v>
      </c>
      <c r="H45" s="19"/>
      <c r="I45" s="19"/>
      <c r="J45" s="37"/>
    </row>
    <row r="46" spans="1:10">
      <c r="A46" s="106"/>
      <c r="B46" s="106" t="s">
        <v>659</v>
      </c>
      <c r="C46" s="107"/>
      <c r="D46" s="107"/>
      <c r="E46" s="107"/>
      <c r="F46" s="107"/>
      <c r="G46" s="14" t="s">
        <v>151</v>
      </c>
      <c r="H46" s="29" t="str">
        <f>IF(TOC!$D$31="positive",SUM($H$47, $H$48, $H$49, $H$56),"")</f>
        <v/>
      </c>
      <c r="I46" s="29"/>
      <c r="J46" s="38"/>
    </row>
    <row r="47" spans="1:10">
      <c r="A47" s="106"/>
      <c r="B47" s="106"/>
      <c r="C47" s="106" t="s">
        <v>649</v>
      </c>
      <c r="D47" s="106"/>
      <c r="E47" s="106"/>
      <c r="F47" s="106"/>
      <c r="G47" s="14" t="s">
        <v>152</v>
      </c>
      <c r="H47" s="19"/>
      <c r="I47" s="35" t="s">
        <v>660</v>
      </c>
      <c r="J47" s="38"/>
    </row>
    <row r="48" spans="1:10">
      <c r="A48" s="106"/>
      <c r="B48" s="106"/>
      <c r="C48" s="106" t="s">
        <v>258</v>
      </c>
      <c r="D48" s="106"/>
      <c r="E48" s="106"/>
      <c r="F48" s="106"/>
      <c r="G48" s="14" t="s">
        <v>153</v>
      </c>
      <c r="H48" s="20"/>
      <c r="I48" s="20"/>
      <c r="J48" s="38"/>
    </row>
    <row r="49" spans="1:10">
      <c r="A49" s="106"/>
      <c r="B49" s="106"/>
      <c r="C49" s="106" t="s">
        <v>661</v>
      </c>
      <c r="D49" s="107"/>
      <c r="E49" s="107"/>
      <c r="F49" s="107"/>
      <c r="G49" s="14" t="s">
        <v>155</v>
      </c>
      <c r="H49" s="29" t="str">
        <f>IF(TOC!$D$31="positive",SUM($H$50, $H$54, $H$55),"")</f>
        <v/>
      </c>
      <c r="I49" s="29"/>
      <c r="J49" s="37"/>
    </row>
    <row r="50" spans="1:10">
      <c r="A50" s="106"/>
      <c r="B50" s="106"/>
      <c r="C50" s="106"/>
      <c r="D50" s="106" t="s">
        <v>662</v>
      </c>
      <c r="E50" s="107"/>
      <c r="F50" s="107"/>
      <c r="G50" s="14" t="s">
        <v>156</v>
      </c>
      <c r="H50" s="29" t="str">
        <f>IF(TOC!$D$31="positive",SUM($H$51,$H$52,$H$53),"")</f>
        <v/>
      </c>
      <c r="I50" s="29"/>
      <c r="J50" s="38"/>
    </row>
    <row r="51" spans="1:10">
      <c r="A51" s="106"/>
      <c r="B51" s="106"/>
      <c r="C51" s="106"/>
      <c r="D51" s="106"/>
      <c r="E51" s="106" t="s">
        <v>663</v>
      </c>
      <c r="F51" s="106"/>
      <c r="G51" s="14" t="s">
        <v>157</v>
      </c>
      <c r="H51" s="19"/>
      <c r="I51" s="35" t="s">
        <v>617</v>
      </c>
      <c r="J51" s="37"/>
    </row>
    <row r="52" spans="1:10">
      <c r="A52" s="106"/>
      <c r="B52" s="106"/>
      <c r="C52" s="106"/>
      <c r="D52" s="106"/>
      <c r="E52" s="106" t="s">
        <v>664</v>
      </c>
      <c r="F52" s="106"/>
      <c r="G52" s="14" t="s">
        <v>158</v>
      </c>
      <c r="H52" s="20"/>
      <c r="I52" s="35" t="s">
        <v>617</v>
      </c>
      <c r="J52" s="38"/>
    </row>
    <row r="53" spans="1:10">
      <c r="A53" s="106"/>
      <c r="B53" s="106"/>
      <c r="C53" s="106"/>
      <c r="D53" s="106"/>
      <c r="E53" s="106" t="s">
        <v>665</v>
      </c>
      <c r="F53" s="106"/>
      <c r="G53" s="14" t="s">
        <v>159</v>
      </c>
      <c r="H53" s="19"/>
      <c r="I53" s="35" t="s">
        <v>617</v>
      </c>
      <c r="J53" s="37"/>
    </row>
    <row r="54" spans="1:10">
      <c r="A54" s="106"/>
      <c r="B54" s="106"/>
      <c r="C54" s="106"/>
      <c r="D54" s="106" t="s">
        <v>666</v>
      </c>
      <c r="E54" s="106"/>
      <c r="F54" s="106"/>
      <c r="G54" s="14" t="s">
        <v>160</v>
      </c>
      <c r="H54" s="20"/>
      <c r="I54" s="35" t="s">
        <v>617</v>
      </c>
      <c r="J54" s="38"/>
    </row>
    <row r="55" spans="1:10">
      <c r="A55" s="106"/>
      <c r="B55" s="106"/>
      <c r="C55" s="106"/>
      <c r="D55" s="106" t="s">
        <v>667</v>
      </c>
      <c r="E55" s="106"/>
      <c r="F55" s="106"/>
      <c r="G55" s="14" t="s">
        <v>162</v>
      </c>
      <c r="H55" s="19"/>
      <c r="I55" s="35" t="s">
        <v>617</v>
      </c>
      <c r="J55" s="37"/>
    </row>
    <row r="56" spans="1:10">
      <c r="A56" s="106"/>
      <c r="B56" s="106"/>
      <c r="C56" s="106" t="s">
        <v>668</v>
      </c>
      <c r="D56" s="106"/>
      <c r="E56" s="106"/>
      <c r="F56" s="106"/>
      <c r="G56" s="14" t="s">
        <v>163</v>
      </c>
      <c r="H56" s="20"/>
      <c r="I56" s="20"/>
      <c r="J56" s="38"/>
    </row>
    <row r="57" spans="1:10" ht="15" customHeight="1"/>
  </sheetData>
  <mergeCells count="57">
    <mergeCell ref="B46:B56"/>
    <mergeCell ref="C46:F46"/>
    <mergeCell ref="C47:F47"/>
    <mergeCell ref="C48:F48"/>
    <mergeCell ref="C49:C55"/>
    <mergeCell ref="D49:F49"/>
    <mergeCell ref="D50:D53"/>
    <mergeCell ref="E50:F50"/>
    <mergeCell ref="E51:F51"/>
    <mergeCell ref="E52:F52"/>
    <mergeCell ref="E53:F53"/>
    <mergeCell ref="D54:F54"/>
    <mergeCell ref="D55:F55"/>
    <mergeCell ref="C56:F56"/>
    <mergeCell ref="D33:F33"/>
    <mergeCell ref="C34:C45"/>
    <mergeCell ref="D34:F34"/>
    <mergeCell ref="D35:F35"/>
    <mergeCell ref="D36:F36"/>
    <mergeCell ref="D37:D44"/>
    <mergeCell ref="E37:F37"/>
    <mergeCell ref="E38:E41"/>
    <mergeCell ref="E42:F42"/>
    <mergeCell ref="E43:F43"/>
    <mergeCell ref="E44:F44"/>
    <mergeCell ref="D45:F45"/>
    <mergeCell ref="D16:F16"/>
    <mergeCell ref="D17:F17"/>
    <mergeCell ref="D18:D32"/>
    <mergeCell ref="E18:F18"/>
    <mergeCell ref="E19:E22"/>
    <mergeCell ref="E23:F23"/>
    <mergeCell ref="E24:F24"/>
    <mergeCell ref="E25:F25"/>
    <mergeCell ref="E26:F26"/>
    <mergeCell ref="E27:F27"/>
    <mergeCell ref="E28:F28"/>
    <mergeCell ref="E29:F29"/>
    <mergeCell ref="E30:F30"/>
    <mergeCell ref="E31:F31"/>
    <mergeCell ref="E32:F32"/>
    <mergeCell ref="A3:G4"/>
    <mergeCell ref="A5:A56"/>
    <mergeCell ref="B5:F5"/>
    <mergeCell ref="B6:B45"/>
    <mergeCell ref="C6:F6"/>
    <mergeCell ref="C7:C33"/>
    <mergeCell ref="D7:F7"/>
    <mergeCell ref="D8:F8"/>
    <mergeCell ref="D9:F9"/>
    <mergeCell ref="D10:D12"/>
    <mergeCell ref="E10:F10"/>
    <mergeCell ref="E11:F11"/>
    <mergeCell ref="E12:F12"/>
    <mergeCell ref="D13:F13"/>
    <mergeCell ref="D14:F14"/>
    <mergeCell ref="D15:F15"/>
  </mergeCells>
  <hyperlinks>
    <hyperlink ref="A1" location="'TOC'!B31" display="TOC"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G8"/>
  <sheetViews>
    <sheetView workbookViewId="0">
      <pane ySplit="1" topLeftCell="A2" activePane="bottomLeft" state="frozen"/>
      <selection pane="bottomLeft"/>
    </sheetView>
  </sheetViews>
  <sheetFormatPr defaultRowHeight="15"/>
  <cols>
    <col min="1" max="1" width="16.42578125" customWidth="1"/>
    <col min="2" max="2" width="10" customWidth="1"/>
    <col min="3" max="3" width="15" customWidth="1"/>
    <col min="4" max="4" width="13.140625" customWidth="1"/>
    <col min="5" max="5" width="15.42578125" customWidth="1"/>
  </cols>
  <sheetData>
    <row r="1" spans="1:7" ht="15" customHeight="1">
      <c r="A1" s="11" t="s">
        <v>74</v>
      </c>
      <c r="B1" s="12" t="s">
        <v>21</v>
      </c>
    </row>
    <row r="2" spans="1:7" ht="15" customHeight="1"/>
    <row r="3" spans="1:7" ht="22.5">
      <c r="A3" s="105"/>
      <c r="B3" s="105"/>
      <c r="C3" s="13" t="s">
        <v>75</v>
      </c>
      <c r="D3" s="13" t="s">
        <v>76</v>
      </c>
      <c r="E3" s="13"/>
    </row>
    <row r="4" spans="1:7">
      <c r="A4" s="105"/>
      <c r="B4" s="105"/>
      <c r="C4" s="14" t="s">
        <v>77</v>
      </c>
      <c r="D4" s="74"/>
      <c r="E4" s="74"/>
    </row>
    <row r="5" spans="1:7" ht="47.25" customHeight="1">
      <c r="A5" s="15" t="s">
        <v>78</v>
      </c>
      <c r="B5" s="14" t="s">
        <v>77</v>
      </c>
      <c r="C5" s="73" t="s">
        <v>79</v>
      </c>
      <c r="D5" s="91" t="s">
        <v>80</v>
      </c>
      <c r="E5" s="78" t="s">
        <v>81</v>
      </c>
    </row>
    <row r="6" spans="1:7">
      <c r="A6" s="15" t="s">
        <v>82</v>
      </c>
      <c r="B6" s="14" t="s">
        <v>83</v>
      </c>
      <c r="C6" s="17"/>
      <c r="D6" s="75"/>
      <c r="E6" s="76"/>
      <c r="G6" s="72"/>
    </row>
    <row r="7" spans="1:7" ht="15" customHeight="1"/>
    <row r="8" spans="1:7">
      <c r="F8" s="77"/>
    </row>
  </sheetData>
  <mergeCells count="1">
    <mergeCell ref="A3:B4"/>
  </mergeCells>
  <hyperlinks>
    <hyperlink ref="A1" location="'TOC'!B14" display="TOC" xr:uid="{00000000-0004-0000-0100-000000000000}"/>
    <hyperlink ref="E5" r:id="rId1" display="IFRS - EBA templates" xr:uid="{AACEF7F8-47D0-4BC6-BA76-95587281B87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_dropDownSheet!$A$3:$B$3</xm:f>
          </x14:formula1>
          <xm:sqref>C5</xm:sqref>
        </x14:dataValidation>
        <x14:dataValidation type="list" allowBlank="1" showInputMessage="1" showErrorMessage="1" xr:uid="{00000000-0002-0000-0100-000001000000}">
          <x14:formula1>
            <xm:f>_dropDownSheet!$A$4:$B$4</xm:f>
          </x14:formula1>
          <xm:sqref>C6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W11"/>
  <sheetViews>
    <sheetView workbookViewId="0"/>
  </sheetViews>
  <sheetFormatPr defaultRowHeight="15"/>
  <sheetData>
    <row r="1" spans="1:75">
      <c r="A1" t="s">
        <v>669</v>
      </c>
      <c r="B1" t="s">
        <v>670</v>
      </c>
      <c r="C1" t="s">
        <v>671</v>
      </c>
      <c r="D1" t="s">
        <v>672</v>
      </c>
      <c r="E1" t="s">
        <v>673</v>
      </c>
      <c r="F1" t="s">
        <v>674</v>
      </c>
      <c r="G1" t="s">
        <v>675</v>
      </c>
      <c r="H1" t="s">
        <v>676</v>
      </c>
      <c r="I1" t="s">
        <v>677</v>
      </c>
      <c r="J1" t="s">
        <v>678</v>
      </c>
      <c r="K1" t="s">
        <v>679</v>
      </c>
      <c r="L1" t="s">
        <v>680</v>
      </c>
      <c r="M1" t="s">
        <v>681</v>
      </c>
      <c r="N1" t="s">
        <v>682</v>
      </c>
      <c r="O1" t="s">
        <v>683</v>
      </c>
      <c r="P1" t="s">
        <v>684</v>
      </c>
      <c r="Q1" t="s">
        <v>685</v>
      </c>
      <c r="R1" t="s">
        <v>686</v>
      </c>
      <c r="S1" t="s">
        <v>687</v>
      </c>
      <c r="T1" t="s">
        <v>688</v>
      </c>
      <c r="U1" t="s">
        <v>689</v>
      </c>
      <c r="V1" t="s">
        <v>690</v>
      </c>
      <c r="W1" t="s">
        <v>691</v>
      </c>
      <c r="X1" t="s">
        <v>11</v>
      </c>
      <c r="Y1" t="s">
        <v>692</v>
      </c>
      <c r="Z1" t="s">
        <v>693</v>
      </c>
      <c r="AA1" t="s">
        <v>694</v>
      </c>
      <c r="AB1" t="s">
        <v>695</v>
      </c>
      <c r="AC1" t="s">
        <v>696</v>
      </c>
      <c r="AD1" t="s">
        <v>697</v>
      </c>
      <c r="AE1" t="s">
        <v>698</v>
      </c>
      <c r="AF1" t="s">
        <v>699</v>
      </c>
      <c r="AG1" t="s">
        <v>700</v>
      </c>
      <c r="AH1" t="s">
        <v>701</v>
      </c>
      <c r="AI1" t="s">
        <v>702</v>
      </c>
      <c r="AJ1" t="s">
        <v>703</v>
      </c>
      <c r="AK1" t="s">
        <v>704</v>
      </c>
      <c r="AL1" t="s">
        <v>705</v>
      </c>
      <c r="AM1" t="s">
        <v>706</v>
      </c>
      <c r="AN1" t="s">
        <v>707</v>
      </c>
      <c r="AO1" t="s">
        <v>708</v>
      </c>
      <c r="AP1" t="s">
        <v>709</v>
      </c>
      <c r="AQ1" t="s">
        <v>710</v>
      </c>
      <c r="AR1" t="s">
        <v>711</v>
      </c>
      <c r="AS1" t="s">
        <v>712</v>
      </c>
      <c r="AT1" t="s">
        <v>713</v>
      </c>
      <c r="AU1" t="s">
        <v>714</v>
      </c>
      <c r="AV1" t="s">
        <v>715</v>
      </c>
      <c r="AW1" t="s">
        <v>716</v>
      </c>
      <c r="AX1" t="s">
        <v>717</v>
      </c>
      <c r="AY1" t="s">
        <v>718</v>
      </c>
      <c r="AZ1" t="s">
        <v>719</v>
      </c>
      <c r="BA1" t="s">
        <v>720</v>
      </c>
      <c r="BB1" t="s">
        <v>721</v>
      </c>
      <c r="BC1" t="s">
        <v>722</v>
      </c>
      <c r="BD1" t="s">
        <v>723</v>
      </c>
      <c r="BE1" t="s">
        <v>724</v>
      </c>
      <c r="BF1" t="s">
        <v>725</v>
      </c>
      <c r="BG1" t="s">
        <v>726</v>
      </c>
      <c r="BH1" t="s">
        <v>727</v>
      </c>
      <c r="BI1" t="s">
        <v>728</v>
      </c>
      <c r="BJ1" t="s">
        <v>729</v>
      </c>
      <c r="BK1" t="s">
        <v>730</v>
      </c>
      <c r="BL1" t="s">
        <v>731</v>
      </c>
      <c r="BM1" t="s">
        <v>732</v>
      </c>
      <c r="BN1" t="s">
        <v>733</v>
      </c>
      <c r="BO1" t="s">
        <v>734</v>
      </c>
      <c r="BP1" t="s">
        <v>735</v>
      </c>
      <c r="BQ1" t="s">
        <v>736</v>
      </c>
      <c r="BR1" t="s">
        <v>737</v>
      </c>
      <c r="BS1" t="s">
        <v>738</v>
      </c>
      <c r="BT1" t="s">
        <v>739</v>
      </c>
      <c r="BU1" t="s">
        <v>740</v>
      </c>
      <c r="BV1" t="s">
        <v>741</v>
      </c>
      <c r="BW1" t="s">
        <v>742</v>
      </c>
    </row>
    <row r="2" spans="1:75">
      <c r="A2" t="s">
        <v>743</v>
      </c>
      <c r="B2" t="s">
        <v>744</v>
      </c>
    </row>
    <row r="3" spans="1:75">
      <c r="A3" t="s">
        <v>745</v>
      </c>
      <c r="B3" t="s">
        <v>79</v>
      </c>
    </row>
    <row r="4" spans="1:75">
      <c r="A4" t="s">
        <v>746</v>
      </c>
      <c r="B4" t="s">
        <v>747</v>
      </c>
    </row>
    <row r="5" spans="1:75">
      <c r="A5" t="s">
        <v>310</v>
      </c>
      <c r="B5" t="s">
        <v>748</v>
      </c>
    </row>
    <row r="6" spans="1:75">
      <c r="A6" t="s">
        <v>749</v>
      </c>
      <c r="B6" t="s">
        <v>750</v>
      </c>
      <c r="C6" t="s">
        <v>751</v>
      </c>
    </row>
    <row r="7" spans="1:75">
      <c r="A7" t="s">
        <v>752</v>
      </c>
      <c r="B7" t="s">
        <v>753</v>
      </c>
    </row>
    <row r="8" spans="1:75">
      <c r="A8" t="s">
        <v>754</v>
      </c>
      <c r="B8" t="s">
        <v>755</v>
      </c>
      <c r="C8" t="s">
        <v>756</v>
      </c>
      <c r="D8" t="s">
        <v>757</v>
      </c>
    </row>
    <row r="9" spans="1:75">
      <c r="A9" t="s">
        <v>758</v>
      </c>
      <c r="B9" t="s">
        <v>759</v>
      </c>
    </row>
    <row r="10" spans="1:75">
      <c r="A10" t="s">
        <v>250</v>
      </c>
      <c r="B10" t="s">
        <v>760</v>
      </c>
      <c r="C10" t="s">
        <v>761</v>
      </c>
      <c r="D10" t="s">
        <v>762</v>
      </c>
    </row>
    <row r="11" spans="1:75">
      <c r="A11" t="s">
        <v>763</v>
      </c>
      <c r="B11" t="s">
        <v>764</v>
      </c>
      <c r="C11" t="s">
        <v>765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G82"/>
  <sheetViews>
    <sheetView workbookViewId="0">
      <pane ySplit="1" topLeftCell="A2" activePane="bottomLeft" state="frozen"/>
      <selection pane="bottomLeft"/>
    </sheetView>
  </sheetViews>
  <sheetFormatPr defaultRowHeight="15"/>
  <cols>
    <col min="1" max="4" width="15" customWidth="1"/>
    <col min="5" max="5" width="10" customWidth="1"/>
    <col min="6" max="6" width="15" customWidth="1"/>
    <col min="7" max="7" width="32.5703125" customWidth="1"/>
  </cols>
  <sheetData>
    <row r="1" spans="1:7" ht="15" customHeight="1">
      <c r="A1" s="11" t="s">
        <v>74</v>
      </c>
      <c r="B1" s="12" t="s">
        <v>25</v>
      </c>
    </row>
    <row r="2" spans="1:7" ht="15" customHeight="1">
      <c r="G2" s="31" t="s">
        <v>84</v>
      </c>
    </row>
    <row r="3" spans="1:7">
      <c r="A3" s="105"/>
      <c r="B3" s="105"/>
      <c r="C3" s="105"/>
      <c r="D3" s="105"/>
      <c r="E3" s="105"/>
      <c r="F3" s="13" t="s">
        <v>85</v>
      </c>
      <c r="G3" s="32" t="s">
        <v>76</v>
      </c>
    </row>
    <row r="4" spans="1:7">
      <c r="A4" s="105"/>
      <c r="B4" s="105"/>
      <c r="C4" s="105"/>
      <c r="D4" s="105"/>
      <c r="E4" s="105"/>
      <c r="F4" s="14" t="s">
        <v>77</v>
      </c>
      <c r="G4" s="33"/>
    </row>
    <row r="5" spans="1:7">
      <c r="A5" s="106" t="s">
        <v>86</v>
      </c>
      <c r="B5" s="107"/>
      <c r="C5" s="107"/>
      <c r="D5" s="107"/>
      <c r="E5" s="14" t="s">
        <v>77</v>
      </c>
      <c r="F5" s="29" t="str">
        <f>IF(TOC!$D$15="positive",SUM($F$6,$F$7,$F$8,$F$9),"")</f>
        <v/>
      </c>
      <c r="G5" s="34"/>
    </row>
    <row r="6" spans="1:7">
      <c r="A6" s="106"/>
      <c r="B6" s="106" t="s">
        <v>87</v>
      </c>
      <c r="C6" s="106"/>
      <c r="D6" s="106"/>
      <c r="E6" s="14" t="s">
        <v>83</v>
      </c>
      <c r="F6" s="20"/>
      <c r="G6" s="35" t="s">
        <v>88</v>
      </c>
    </row>
    <row r="7" spans="1:7">
      <c r="A7" s="106"/>
      <c r="B7" s="106" t="s">
        <v>89</v>
      </c>
      <c r="C7" s="106"/>
      <c r="D7" s="106"/>
      <c r="E7" s="14" t="s">
        <v>90</v>
      </c>
      <c r="F7" s="19"/>
      <c r="G7" s="34"/>
    </row>
    <row r="8" spans="1:7">
      <c r="A8" s="106"/>
      <c r="B8" s="108" t="s">
        <v>91</v>
      </c>
      <c r="C8" s="108"/>
      <c r="D8" s="108"/>
      <c r="E8" s="92" t="s">
        <v>92</v>
      </c>
      <c r="F8" s="93"/>
      <c r="G8" s="94"/>
    </row>
    <row r="9" spans="1:7">
      <c r="A9" s="106"/>
      <c r="B9" s="106" t="s">
        <v>93</v>
      </c>
      <c r="C9" s="107"/>
      <c r="D9" s="107"/>
      <c r="E9" s="14" t="s">
        <v>94</v>
      </c>
      <c r="F9" s="19"/>
      <c r="G9" s="35"/>
    </row>
    <row r="10" spans="1:7" ht="22.5">
      <c r="A10" s="106"/>
      <c r="B10" s="106"/>
      <c r="C10" s="106" t="s">
        <v>95</v>
      </c>
      <c r="D10" s="106"/>
      <c r="E10" s="14" t="s">
        <v>96</v>
      </c>
      <c r="F10" s="20"/>
      <c r="G10" s="36" t="s">
        <v>97</v>
      </c>
    </row>
    <row r="11" spans="1:7" hidden="1">
      <c r="A11" s="106" t="s">
        <v>98</v>
      </c>
      <c r="B11" s="107"/>
      <c r="C11" s="107"/>
      <c r="D11" s="107"/>
      <c r="E11" s="14" t="s">
        <v>99</v>
      </c>
      <c r="F11" s="19"/>
      <c r="G11" s="35" t="s">
        <v>100</v>
      </c>
    </row>
    <row r="12" spans="1:7" hidden="1">
      <c r="A12" s="106"/>
      <c r="B12" s="106" t="s">
        <v>101</v>
      </c>
      <c r="C12" s="106"/>
      <c r="D12" s="106"/>
      <c r="E12" s="14" t="s">
        <v>102</v>
      </c>
      <c r="F12" s="20"/>
      <c r="G12" s="34" t="s">
        <v>100</v>
      </c>
    </row>
    <row r="13" spans="1:7" hidden="1">
      <c r="A13" s="106"/>
      <c r="B13" s="106" t="s">
        <v>103</v>
      </c>
      <c r="C13" s="106"/>
      <c r="D13" s="106"/>
      <c r="E13" s="14" t="s">
        <v>104</v>
      </c>
      <c r="F13" s="19"/>
      <c r="G13" s="35" t="s">
        <v>100</v>
      </c>
    </row>
    <row r="14" spans="1:7" hidden="1">
      <c r="A14" s="106"/>
      <c r="B14" s="106" t="s">
        <v>105</v>
      </c>
      <c r="C14" s="106"/>
      <c r="D14" s="106"/>
      <c r="E14" s="14" t="s">
        <v>106</v>
      </c>
      <c r="F14" s="20"/>
      <c r="G14" s="34" t="s">
        <v>100</v>
      </c>
    </row>
    <row r="15" spans="1:7" hidden="1">
      <c r="A15" s="106"/>
      <c r="B15" s="106" t="s">
        <v>107</v>
      </c>
      <c r="C15" s="106"/>
      <c r="D15" s="106"/>
      <c r="E15" s="14" t="s">
        <v>108</v>
      </c>
      <c r="F15" s="19"/>
      <c r="G15" s="35" t="s">
        <v>100</v>
      </c>
    </row>
    <row r="16" spans="1:7">
      <c r="A16" s="106" t="s">
        <v>109</v>
      </c>
      <c r="B16" s="107"/>
      <c r="C16" s="107"/>
      <c r="D16" s="107"/>
      <c r="E16" s="14" t="s">
        <v>110</v>
      </c>
      <c r="F16" s="29" t="str">
        <f>IF(TOC!$D$15="positive",SUM($F$17,$F$18,$F$19,$F$20),"")</f>
        <v/>
      </c>
      <c r="G16" s="34" t="s">
        <v>111</v>
      </c>
    </row>
    <row r="17" spans="1:7">
      <c r="A17" s="106"/>
      <c r="B17" s="106" t="s">
        <v>101</v>
      </c>
      <c r="C17" s="106"/>
      <c r="D17" s="106"/>
      <c r="E17" s="14" t="s">
        <v>112</v>
      </c>
      <c r="F17" s="19"/>
      <c r="G17" s="35" t="s">
        <v>111</v>
      </c>
    </row>
    <row r="18" spans="1:7">
      <c r="A18" s="106"/>
      <c r="B18" s="106" t="s">
        <v>103</v>
      </c>
      <c r="C18" s="106"/>
      <c r="D18" s="106"/>
      <c r="E18" s="14" t="s">
        <v>113</v>
      </c>
      <c r="F18" s="20"/>
      <c r="G18" s="34" t="s">
        <v>111</v>
      </c>
    </row>
    <row r="19" spans="1:7">
      <c r="A19" s="106"/>
      <c r="B19" s="106" t="s">
        <v>105</v>
      </c>
      <c r="C19" s="106"/>
      <c r="D19" s="106"/>
      <c r="E19" s="14" t="s">
        <v>114</v>
      </c>
      <c r="F19" s="19"/>
      <c r="G19" s="35" t="s">
        <v>111</v>
      </c>
    </row>
    <row r="20" spans="1:7">
      <c r="A20" s="106"/>
      <c r="B20" s="106" t="s">
        <v>107</v>
      </c>
      <c r="C20" s="107"/>
      <c r="D20" s="107"/>
      <c r="E20" s="14" t="s">
        <v>115</v>
      </c>
      <c r="F20" s="29" t="str">
        <f>IF(TOC!$D$15="positive",SUM($F$21,$F$22),"")</f>
        <v/>
      </c>
      <c r="G20" s="34" t="s">
        <v>111</v>
      </c>
    </row>
    <row r="21" spans="1:7">
      <c r="A21" s="106"/>
      <c r="B21" s="106"/>
      <c r="C21" s="106" t="s">
        <v>116</v>
      </c>
      <c r="D21" s="106"/>
      <c r="E21" s="14" t="s">
        <v>117</v>
      </c>
      <c r="F21" s="19"/>
      <c r="G21" s="35" t="s">
        <v>111</v>
      </c>
    </row>
    <row r="22" spans="1:7" ht="33.75">
      <c r="A22" s="106"/>
      <c r="B22" s="106"/>
      <c r="C22" s="106" t="s">
        <v>118</v>
      </c>
      <c r="D22" s="106"/>
      <c r="E22" s="14" t="s">
        <v>119</v>
      </c>
      <c r="F22" s="20"/>
      <c r="G22" s="37" t="s">
        <v>120</v>
      </c>
    </row>
    <row r="23" spans="1:7" hidden="1">
      <c r="A23" s="106" t="s">
        <v>121</v>
      </c>
      <c r="B23" s="107"/>
      <c r="C23" s="107"/>
      <c r="D23" s="107"/>
      <c r="E23" s="14" t="s">
        <v>122</v>
      </c>
      <c r="F23" s="19"/>
      <c r="G23" s="35"/>
    </row>
    <row r="24" spans="1:7" hidden="1">
      <c r="A24" s="106"/>
      <c r="B24" s="106" t="s">
        <v>103</v>
      </c>
      <c r="C24" s="106"/>
      <c r="D24" s="106"/>
      <c r="E24" s="14" t="s">
        <v>123</v>
      </c>
      <c r="F24" s="20"/>
      <c r="G24" s="34"/>
    </row>
    <row r="25" spans="1:7" hidden="1">
      <c r="A25" s="106"/>
      <c r="B25" s="106" t="s">
        <v>105</v>
      </c>
      <c r="C25" s="106"/>
      <c r="D25" s="106"/>
      <c r="E25" s="14" t="s">
        <v>124</v>
      </c>
      <c r="F25" s="19"/>
      <c r="G25" s="35"/>
    </row>
    <row r="26" spans="1:7" hidden="1">
      <c r="A26" s="106"/>
      <c r="B26" s="106" t="s">
        <v>107</v>
      </c>
      <c r="C26" s="106"/>
      <c r="D26" s="106"/>
      <c r="E26" s="14" t="s">
        <v>125</v>
      </c>
      <c r="F26" s="20"/>
      <c r="G26" s="34"/>
    </row>
    <row r="27" spans="1:7">
      <c r="A27" s="106" t="s">
        <v>126</v>
      </c>
      <c r="B27" s="107"/>
      <c r="C27" s="107"/>
      <c r="D27" s="107"/>
      <c r="E27" s="14" t="s">
        <v>127</v>
      </c>
      <c r="F27" s="29" t="str">
        <f>IF(TOC!$D$15="positive",SUM($F$28,$F$29,$F$30),"")</f>
        <v/>
      </c>
      <c r="G27" s="35"/>
    </row>
    <row r="28" spans="1:7">
      <c r="A28" s="106"/>
      <c r="B28" s="106" t="s">
        <v>103</v>
      </c>
      <c r="C28" s="106"/>
      <c r="D28" s="106"/>
      <c r="E28" s="14" t="s">
        <v>128</v>
      </c>
      <c r="F28" s="20"/>
      <c r="G28" s="34"/>
    </row>
    <row r="29" spans="1:7">
      <c r="A29" s="106"/>
      <c r="B29" s="106" t="s">
        <v>105</v>
      </c>
      <c r="C29" s="106"/>
      <c r="D29" s="106"/>
      <c r="E29" s="14" t="s">
        <v>129</v>
      </c>
      <c r="F29" s="19"/>
      <c r="G29" s="35"/>
    </row>
    <row r="30" spans="1:7">
      <c r="A30" s="106"/>
      <c r="B30" s="106" t="s">
        <v>107</v>
      </c>
      <c r="C30" s="106"/>
      <c r="D30" s="106"/>
      <c r="E30" s="14" t="s">
        <v>130</v>
      </c>
      <c r="F30" s="20"/>
      <c r="G30" s="34"/>
    </row>
    <row r="31" spans="1:7" hidden="1">
      <c r="A31" s="106" t="s">
        <v>131</v>
      </c>
      <c r="B31" s="107"/>
      <c r="C31" s="107"/>
      <c r="D31" s="107"/>
      <c r="E31" s="14" t="s">
        <v>132</v>
      </c>
      <c r="F31" s="19"/>
      <c r="G31" s="35"/>
    </row>
    <row r="32" spans="1:7" hidden="1">
      <c r="A32" s="106"/>
      <c r="B32" s="106" t="s">
        <v>103</v>
      </c>
      <c r="C32" s="106"/>
      <c r="D32" s="106"/>
      <c r="E32" s="14" t="s">
        <v>133</v>
      </c>
      <c r="F32" s="20"/>
      <c r="G32" s="34"/>
    </row>
    <row r="33" spans="1:7" hidden="1">
      <c r="A33" s="106"/>
      <c r="B33" s="106" t="s">
        <v>105</v>
      </c>
      <c r="C33" s="106"/>
      <c r="D33" s="106"/>
      <c r="E33" s="14" t="s">
        <v>134</v>
      </c>
      <c r="F33" s="19"/>
      <c r="G33" s="35"/>
    </row>
    <row r="34" spans="1:7" hidden="1">
      <c r="A34" s="106"/>
      <c r="B34" s="106" t="s">
        <v>107</v>
      </c>
      <c r="C34" s="106"/>
      <c r="D34" s="106"/>
      <c r="E34" s="14" t="s">
        <v>135</v>
      </c>
      <c r="F34" s="20"/>
      <c r="G34" s="34"/>
    </row>
    <row r="35" spans="1:7">
      <c r="A35" s="106" t="s">
        <v>136</v>
      </c>
      <c r="B35" s="107"/>
      <c r="C35" s="107"/>
      <c r="D35" s="107"/>
      <c r="E35" s="14" t="s">
        <v>137</v>
      </c>
      <c r="F35" s="29" t="str">
        <f>IF(TOC!$D$15="positive",SUM($F$36,$F$37,$F$38),"")</f>
        <v/>
      </c>
      <c r="G35" s="35"/>
    </row>
    <row r="36" spans="1:7">
      <c r="A36" s="106"/>
      <c r="B36" s="106" t="s">
        <v>103</v>
      </c>
      <c r="C36" s="106"/>
      <c r="D36" s="106"/>
      <c r="E36" s="14" t="s">
        <v>138</v>
      </c>
      <c r="F36" s="20"/>
      <c r="G36" s="34"/>
    </row>
    <row r="37" spans="1:7">
      <c r="A37" s="106"/>
      <c r="B37" s="106" t="s">
        <v>105</v>
      </c>
      <c r="C37" s="106"/>
      <c r="D37" s="106"/>
      <c r="E37" s="14" t="s">
        <v>139</v>
      </c>
      <c r="F37" s="19"/>
      <c r="G37" s="35"/>
    </row>
    <row r="38" spans="1:7">
      <c r="A38" s="106"/>
      <c r="B38" s="106" t="s">
        <v>107</v>
      </c>
      <c r="C38" s="107"/>
      <c r="D38" s="107"/>
      <c r="E38" s="14" t="s">
        <v>140</v>
      </c>
      <c r="F38" s="29" t="str">
        <f>IF(TOC!$D$15="positive",SUM($F$39,$F$40),"")</f>
        <v/>
      </c>
      <c r="G38" s="34"/>
    </row>
    <row r="39" spans="1:7">
      <c r="A39" s="106"/>
      <c r="B39" s="106"/>
      <c r="C39" s="106" t="s">
        <v>116</v>
      </c>
      <c r="D39" s="106"/>
      <c r="E39" s="14" t="s">
        <v>141</v>
      </c>
      <c r="F39" s="19"/>
      <c r="G39" s="35"/>
    </row>
    <row r="40" spans="1:7">
      <c r="A40" s="106"/>
      <c r="B40" s="106"/>
      <c r="C40" s="106" t="s">
        <v>118</v>
      </c>
      <c r="D40" s="106"/>
      <c r="E40" s="14" t="s">
        <v>142</v>
      </c>
      <c r="F40" s="20"/>
      <c r="G40" s="34"/>
    </row>
    <row r="41" spans="1:7">
      <c r="A41" s="106" t="s">
        <v>143</v>
      </c>
      <c r="B41" s="107"/>
      <c r="C41" s="107"/>
      <c r="D41" s="107"/>
      <c r="E41" s="14" t="s">
        <v>144</v>
      </c>
      <c r="F41" s="29" t="str">
        <f>IF(TOC!$D$15="positive",SUM($F$42,$F$43,$F$44),"")</f>
        <v/>
      </c>
      <c r="G41" s="35"/>
    </row>
    <row r="42" spans="1:7">
      <c r="A42" s="106"/>
      <c r="B42" s="106" t="s">
        <v>103</v>
      </c>
      <c r="C42" s="106"/>
      <c r="D42" s="106"/>
      <c r="E42" s="14" t="s">
        <v>145</v>
      </c>
      <c r="F42" s="20"/>
      <c r="G42" s="34"/>
    </row>
    <row r="43" spans="1:7">
      <c r="A43" s="106"/>
      <c r="B43" s="106" t="s">
        <v>105</v>
      </c>
      <c r="C43" s="106"/>
      <c r="D43" s="106"/>
      <c r="E43" s="14" t="s">
        <v>146</v>
      </c>
      <c r="F43" s="19"/>
      <c r="G43" s="35"/>
    </row>
    <row r="44" spans="1:7">
      <c r="A44" s="106"/>
      <c r="B44" s="106" t="s">
        <v>107</v>
      </c>
      <c r="C44" s="107"/>
      <c r="D44" s="107"/>
      <c r="E44" s="14" t="s">
        <v>147</v>
      </c>
      <c r="F44" s="29" t="str">
        <f>IF(TOC!$D$15="positive",SUM($F$45,$F$46),"")</f>
        <v/>
      </c>
      <c r="G44" s="34"/>
    </row>
    <row r="45" spans="1:7">
      <c r="A45" s="106"/>
      <c r="B45" s="106"/>
      <c r="C45" s="106" t="s">
        <v>116</v>
      </c>
      <c r="D45" s="106"/>
      <c r="E45" s="14" t="s">
        <v>148</v>
      </c>
      <c r="F45" s="19"/>
      <c r="G45" s="35"/>
    </row>
    <row r="46" spans="1:7">
      <c r="A46" s="106"/>
      <c r="B46" s="106"/>
      <c r="C46" s="106" t="s">
        <v>118</v>
      </c>
      <c r="D46" s="106"/>
      <c r="E46" s="14" t="s">
        <v>149</v>
      </c>
      <c r="F46" s="20"/>
      <c r="G46" s="34"/>
    </row>
    <row r="47" spans="1:7" hidden="1">
      <c r="A47" s="106" t="s">
        <v>150</v>
      </c>
      <c r="B47" s="107"/>
      <c r="C47" s="107"/>
      <c r="D47" s="107"/>
      <c r="E47" s="14" t="s">
        <v>151</v>
      </c>
      <c r="F47" s="19"/>
      <c r="G47" s="35"/>
    </row>
    <row r="48" spans="1:7" hidden="1">
      <c r="A48" s="106"/>
      <c r="B48" s="106" t="s">
        <v>105</v>
      </c>
      <c r="C48" s="106"/>
      <c r="D48" s="106"/>
      <c r="E48" s="14" t="s">
        <v>152</v>
      </c>
      <c r="F48" s="20"/>
      <c r="G48" s="34"/>
    </row>
    <row r="49" spans="1:7" hidden="1">
      <c r="A49" s="106"/>
      <c r="B49" s="106" t="s">
        <v>107</v>
      </c>
      <c r="C49" s="106"/>
      <c r="D49" s="106"/>
      <c r="E49" s="14" t="s">
        <v>153</v>
      </c>
      <c r="F49" s="19"/>
      <c r="G49" s="35"/>
    </row>
    <row r="50" spans="1:7">
      <c r="A50" s="106" t="s">
        <v>154</v>
      </c>
      <c r="B50" s="107"/>
      <c r="C50" s="107"/>
      <c r="D50" s="107"/>
      <c r="E50" s="14" t="s">
        <v>155</v>
      </c>
      <c r="F50" s="29" t="str">
        <f>IF(TOC!$D$15="positive",SUM($F$51,$F$52,$F$53),"")</f>
        <v/>
      </c>
      <c r="G50" s="34"/>
    </row>
    <row r="51" spans="1:7">
      <c r="A51" s="106"/>
      <c r="B51" s="106" t="s">
        <v>103</v>
      </c>
      <c r="C51" s="106"/>
      <c r="D51" s="106"/>
      <c r="E51" s="14" t="s">
        <v>156</v>
      </c>
      <c r="F51" s="19"/>
      <c r="G51" s="35"/>
    </row>
    <row r="52" spans="1:7">
      <c r="A52" s="106"/>
      <c r="B52" s="106" t="s">
        <v>105</v>
      </c>
      <c r="C52" s="106"/>
      <c r="D52" s="106"/>
      <c r="E52" s="14" t="s">
        <v>157</v>
      </c>
      <c r="F52" s="20"/>
      <c r="G52" s="34"/>
    </row>
    <row r="53" spans="1:7">
      <c r="A53" s="106"/>
      <c r="B53" s="106" t="s">
        <v>107</v>
      </c>
      <c r="C53" s="107"/>
      <c r="D53" s="107"/>
      <c r="E53" s="14" t="s">
        <v>158</v>
      </c>
      <c r="F53" s="29" t="str">
        <f>IF(TOC!$D$15="positive",SUM($F$54,$F$55),"")</f>
        <v/>
      </c>
      <c r="G53" s="35"/>
    </row>
    <row r="54" spans="1:7">
      <c r="A54" s="106"/>
      <c r="B54" s="106"/>
      <c r="C54" s="106" t="s">
        <v>116</v>
      </c>
      <c r="D54" s="106"/>
      <c r="E54" s="14" t="s">
        <v>159</v>
      </c>
      <c r="F54" s="20"/>
      <c r="G54" s="34"/>
    </row>
    <row r="55" spans="1:7">
      <c r="A55" s="106"/>
      <c r="B55" s="106"/>
      <c r="C55" s="106" t="s">
        <v>118</v>
      </c>
      <c r="D55" s="106"/>
      <c r="E55" s="14" t="s">
        <v>160</v>
      </c>
      <c r="F55" s="19"/>
      <c r="G55" s="35"/>
    </row>
    <row r="56" spans="1:7">
      <c r="A56" s="106" t="s">
        <v>161</v>
      </c>
      <c r="B56" s="107"/>
      <c r="C56" s="107"/>
      <c r="D56" s="107"/>
      <c r="E56" s="14" t="s">
        <v>162</v>
      </c>
      <c r="F56" s="29" t="str">
        <f>IF(TOC!$D$15="positive",SUM($F$57,$F$58,$F$59),"")</f>
        <v/>
      </c>
      <c r="G56" s="34"/>
    </row>
    <row r="57" spans="1:7">
      <c r="A57" s="106"/>
      <c r="B57" s="106" t="s">
        <v>103</v>
      </c>
      <c r="C57" s="106"/>
      <c r="D57" s="106"/>
      <c r="E57" s="14" t="s">
        <v>163</v>
      </c>
      <c r="F57" s="19"/>
      <c r="G57" s="35"/>
    </row>
    <row r="58" spans="1:7">
      <c r="A58" s="106"/>
      <c r="B58" s="106" t="s">
        <v>105</v>
      </c>
      <c r="C58" s="106"/>
      <c r="D58" s="106"/>
      <c r="E58" s="14" t="s">
        <v>164</v>
      </c>
      <c r="F58" s="20"/>
      <c r="G58" s="34"/>
    </row>
    <row r="59" spans="1:7">
      <c r="A59" s="106"/>
      <c r="B59" s="106" t="s">
        <v>107</v>
      </c>
      <c r="C59" s="107"/>
      <c r="D59" s="107"/>
      <c r="E59" s="14" t="s">
        <v>165</v>
      </c>
      <c r="F59" s="29" t="str">
        <f>IF(TOC!$D$15="positive",SUM($F$60,$F$61),"")</f>
        <v/>
      </c>
      <c r="G59" s="35"/>
    </row>
    <row r="60" spans="1:7">
      <c r="A60" s="106"/>
      <c r="B60" s="106"/>
      <c r="C60" s="106" t="s">
        <v>116</v>
      </c>
      <c r="D60" s="106"/>
      <c r="E60" s="14" t="s">
        <v>166</v>
      </c>
      <c r="F60" s="20"/>
      <c r="G60" s="34"/>
    </row>
    <row r="61" spans="1:7">
      <c r="A61" s="106"/>
      <c r="B61" s="106"/>
      <c r="C61" s="106" t="s">
        <v>118</v>
      </c>
      <c r="D61" s="18"/>
      <c r="E61" s="14" t="s">
        <v>167</v>
      </c>
      <c r="F61" s="29" t="str">
        <f>IF(TOC!$D$15="positive",SUM($F$62,$F$63),"")</f>
        <v/>
      </c>
      <c r="G61" s="35"/>
    </row>
    <row r="62" spans="1:7">
      <c r="A62" s="106"/>
      <c r="B62" s="106"/>
      <c r="C62" s="106"/>
      <c r="D62" s="15" t="s">
        <v>168</v>
      </c>
      <c r="E62" s="14" t="s">
        <v>169</v>
      </c>
      <c r="F62" s="20"/>
      <c r="G62" s="34"/>
    </row>
    <row r="63" spans="1:7">
      <c r="A63" s="106"/>
      <c r="B63" s="106"/>
      <c r="C63" s="106"/>
      <c r="D63" s="15" t="s">
        <v>170</v>
      </c>
      <c r="E63" s="14" t="s">
        <v>171</v>
      </c>
      <c r="F63" s="19"/>
      <c r="G63" s="35"/>
    </row>
    <row r="64" spans="1:7">
      <c r="A64" s="106" t="s">
        <v>172</v>
      </c>
      <c r="B64" s="106"/>
      <c r="C64" s="106"/>
      <c r="D64" s="106"/>
      <c r="E64" s="14" t="s">
        <v>173</v>
      </c>
      <c r="F64" s="20"/>
      <c r="G64" s="34"/>
    </row>
    <row r="65" spans="1:7">
      <c r="A65" s="106" t="s">
        <v>174</v>
      </c>
      <c r="B65" s="106"/>
      <c r="C65" s="106"/>
      <c r="D65" s="106"/>
      <c r="E65" s="14" t="s">
        <v>175</v>
      </c>
      <c r="F65" s="19"/>
      <c r="G65" s="35"/>
    </row>
    <row r="66" spans="1:7">
      <c r="A66" s="106" t="s">
        <v>176</v>
      </c>
      <c r="B66" s="107"/>
      <c r="C66" s="107"/>
      <c r="D66" s="107"/>
      <c r="E66" s="14" t="s">
        <v>177</v>
      </c>
      <c r="F66" s="29" t="str">
        <f>IF(TOC!$D$15="positive",SUM($F$67,$F$68),"")</f>
        <v/>
      </c>
      <c r="G66" s="34" t="s">
        <v>178</v>
      </c>
    </row>
    <row r="67" spans="1:7" ht="33.75">
      <c r="A67" s="106"/>
      <c r="B67" s="106" t="s">
        <v>179</v>
      </c>
      <c r="C67" s="106"/>
      <c r="D67" s="106"/>
      <c r="E67" s="14" t="s">
        <v>180</v>
      </c>
      <c r="F67" s="19"/>
      <c r="G67" s="38" t="s">
        <v>181</v>
      </c>
    </row>
    <row r="68" spans="1:7" ht="22.5">
      <c r="A68" s="106"/>
      <c r="B68" s="106" t="s">
        <v>182</v>
      </c>
      <c r="C68" s="106"/>
      <c r="D68" s="106"/>
      <c r="E68" s="14" t="s">
        <v>183</v>
      </c>
      <c r="F68" s="20"/>
      <c r="G68" s="37" t="s">
        <v>184</v>
      </c>
    </row>
    <row r="69" spans="1:7">
      <c r="A69" s="106" t="s">
        <v>185</v>
      </c>
      <c r="B69" s="107"/>
      <c r="C69" s="107"/>
      <c r="D69" s="107"/>
      <c r="E69" s="14" t="s">
        <v>186</v>
      </c>
      <c r="F69" s="29" t="str">
        <f>IF(TOC!$D$15="positive",SUM($F$70,$F$71),"")</f>
        <v/>
      </c>
      <c r="G69" s="35"/>
    </row>
    <row r="70" spans="1:7">
      <c r="A70" s="106"/>
      <c r="B70" s="106" t="s">
        <v>187</v>
      </c>
      <c r="C70" s="106"/>
      <c r="D70" s="106"/>
      <c r="E70" s="14" t="s">
        <v>188</v>
      </c>
      <c r="F70" s="20"/>
      <c r="G70" s="34"/>
    </row>
    <row r="71" spans="1:7">
      <c r="A71" s="106"/>
      <c r="B71" s="106" t="s">
        <v>189</v>
      </c>
      <c r="C71" s="106"/>
      <c r="D71" s="106"/>
      <c r="E71" s="14" t="s">
        <v>190</v>
      </c>
      <c r="F71" s="19"/>
      <c r="G71" s="35"/>
    </row>
    <row r="72" spans="1:7" ht="56.25">
      <c r="A72" s="106" t="s">
        <v>191</v>
      </c>
      <c r="B72" s="107"/>
      <c r="C72" s="107"/>
      <c r="D72" s="107"/>
      <c r="E72" s="14" t="s">
        <v>192</v>
      </c>
      <c r="F72" s="29" t="str">
        <f>IF(TOC!$D$15="positive",SUM($F$73,$F$74),"")</f>
        <v/>
      </c>
      <c r="G72" s="39" t="s">
        <v>193</v>
      </c>
    </row>
    <row r="73" spans="1:7">
      <c r="A73" s="106"/>
      <c r="B73" s="106" t="s">
        <v>194</v>
      </c>
      <c r="C73" s="106"/>
      <c r="D73" s="106"/>
      <c r="E73" s="14" t="s">
        <v>195</v>
      </c>
      <c r="F73" s="19"/>
      <c r="G73" s="40"/>
    </row>
    <row r="74" spans="1:7">
      <c r="A74" s="106"/>
      <c r="B74" s="106" t="s">
        <v>196</v>
      </c>
      <c r="C74" s="106"/>
      <c r="D74" s="106"/>
      <c r="E74" s="14" t="s">
        <v>197</v>
      </c>
      <c r="F74" s="20"/>
      <c r="G74" s="40"/>
    </row>
    <row r="75" spans="1:7">
      <c r="A75" s="106" t="s">
        <v>198</v>
      </c>
      <c r="B75" s="107"/>
      <c r="C75" s="107"/>
      <c r="D75" s="107"/>
      <c r="E75" s="14" t="s">
        <v>199</v>
      </c>
      <c r="F75" s="29" t="str">
        <f>IF(TOC!$D$15="positive",SUM($F$76,$F$77),"")</f>
        <v/>
      </c>
      <c r="G75" s="35"/>
    </row>
    <row r="76" spans="1:7" ht="33.75">
      <c r="A76" s="106"/>
      <c r="B76" s="106" t="s">
        <v>200</v>
      </c>
      <c r="C76" s="106"/>
      <c r="D76" s="106"/>
      <c r="E76" s="14" t="s">
        <v>201</v>
      </c>
      <c r="F76" s="20"/>
      <c r="G76" s="37" t="s">
        <v>202</v>
      </c>
    </row>
    <row r="77" spans="1:7">
      <c r="A77" s="106"/>
      <c r="B77" s="106" t="s">
        <v>203</v>
      </c>
      <c r="C77" s="106"/>
      <c r="D77" s="106"/>
      <c r="E77" s="14" t="s">
        <v>204</v>
      </c>
      <c r="F77" s="19"/>
      <c r="G77" s="38" t="s">
        <v>205</v>
      </c>
    </row>
    <row r="78" spans="1:7">
      <c r="A78" s="106" t="s">
        <v>206</v>
      </c>
      <c r="B78" s="106"/>
      <c r="C78" s="106"/>
      <c r="D78" s="106"/>
      <c r="E78" s="14" t="s">
        <v>207</v>
      </c>
      <c r="F78" s="20"/>
      <c r="G78" s="34" t="s">
        <v>208</v>
      </c>
    </row>
    <row r="79" spans="1:7" hidden="1">
      <c r="A79" s="106" t="s">
        <v>209</v>
      </c>
      <c r="B79" s="106"/>
      <c r="C79" s="106"/>
      <c r="D79" s="106"/>
      <c r="E79" s="14" t="s">
        <v>210</v>
      </c>
      <c r="F79" s="19"/>
      <c r="G79" s="35" t="s">
        <v>100</v>
      </c>
    </row>
    <row r="80" spans="1:7">
      <c r="A80" s="106" t="s">
        <v>211</v>
      </c>
      <c r="B80" s="106"/>
      <c r="C80" s="106"/>
      <c r="D80" s="106"/>
      <c r="E80" s="14" t="s">
        <v>212</v>
      </c>
      <c r="F80" s="20"/>
      <c r="G80" s="34"/>
    </row>
    <row r="81" spans="1:7">
      <c r="A81" s="106" t="s">
        <v>213</v>
      </c>
      <c r="B81" s="106"/>
      <c r="C81" s="106"/>
      <c r="D81" s="106"/>
      <c r="E81" s="14" t="s">
        <v>214</v>
      </c>
      <c r="F81" s="29" t="str">
        <f>IF(TOC!$D$15="positive",SUM($F$5,$F$11,$F$16,$F$23,$F$27,$F$31,$F$35,$F$41,$F$47,$F$50,,$F$56,$F$64,$F$65,$F$66,$F$69,$F$72,$F$75,$F$78,,$F$79,$F$80),"")</f>
        <v/>
      </c>
      <c r="G81" s="35"/>
    </row>
    <row r="82" spans="1:7" ht="15" customHeight="1"/>
  </sheetData>
  <mergeCells count="97">
    <mergeCell ref="A79:D79"/>
    <mergeCell ref="A80:D80"/>
    <mergeCell ref="A81:D81"/>
    <mergeCell ref="A75:A77"/>
    <mergeCell ref="B75:D75"/>
    <mergeCell ref="B76:D76"/>
    <mergeCell ref="B77:D77"/>
    <mergeCell ref="A78:D78"/>
    <mergeCell ref="A69:A71"/>
    <mergeCell ref="B69:D69"/>
    <mergeCell ref="B70:D70"/>
    <mergeCell ref="B71:D71"/>
    <mergeCell ref="A72:A74"/>
    <mergeCell ref="B72:D72"/>
    <mergeCell ref="B73:D73"/>
    <mergeCell ref="B74:D74"/>
    <mergeCell ref="A64:D64"/>
    <mergeCell ref="A65:D65"/>
    <mergeCell ref="A66:A68"/>
    <mergeCell ref="B66:D66"/>
    <mergeCell ref="B67:D67"/>
    <mergeCell ref="B68:D68"/>
    <mergeCell ref="A56:A63"/>
    <mergeCell ref="B56:D56"/>
    <mergeCell ref="B57:D57"/>
    <mergeCell ref="B58:D58"/>
    <mergeCell ref="B59:B63"/>
    <mergeCell ref="C59:D59"/>
    <mergeCell ref="C60:D60"/>
    <mergeCell ref="C61:C63"/>
    <mergeCell ref="A47:A49"/>
    <mergeCell ref="B47:D47"/>
    <mergeCell ref="B48:D48"/>
    <mergeCell ref="B49:D49"/>
    <mergeCell ref="A50:A55"/>
    <mergeCell ref="B50:D50"/>
    <mergeCell ref="B51:D51"/>
    <mergeCell ref="B52:D52"/>
    <mergeCell ref="B53:B55"/>
    <mergeCell ref="C53:D53"/>
    <mergeCell ref="C54:D54"/>
    <mergeCell ref="C55:D55"/>
    <mergeCell ref="A41:A46"/>
    <mergeCell ref="B41:D41"/>
    <mergeCell ref="B42:D42"/>
    <mergeCell ref="B43:D43"/>
    <mergeCell ref="B44:B46"/>
    <mergeCell ref="C44:D44"/>
    <mergeCell ref="C45:D45"/>
    <mergeCell ref="C46:D46"/>
    <mergeCell ref="A35:A40"/>
    <mergeCell ref="B35:D35"/>
    <mergeCell ref="B36:D36"/>
    <mergeCell ref="B37:D37"/>
    <mergeCell ref="B38:B40"/>
    <mergeCell ref="C38:D38"/>
    <mergeCell ref="C39:D39"/>
    <mergeCell ref="C40:D40"/>
    <mergeCell ref="A31:A34"/>
    <mergeCell ref="B31:D31"/>
    <mergeCell ref="B32:D32"/>
    <mergeCell ref="B33:D33"/>
    <mergeCell ref="B34:D34"/>
    <mergeCell ref="A27:A30"/>
    <mergeCell ref="B27:D27"/>
    <mergeCell ref="B28:D28"/>
    <mergeCell ref="B29:D29"/>
    <mergeCell ref="B30:D30"/>
    <mergeCell ref="A23:A26"/>
    <mergeCell ref="B23:D23"/>
    <mergeCell ref="B24:D24"/>
    <mergeCell ref="B25:D25"/>
    <mergeCell ref="B26:D26"/>
    <mergeCell ref="A16:A22"/>
    <mergeCell ref="B16:D16"/>
    <mergeCell ref="B17:D17"/>
    <mergeCell ref="B18:D18"/>
    <mergeCell ref="B19:D19"/>
    <mergeCell ref="B20:B22"/>
    <mergeCell ref="C20:D20"/>
    <mergeCell ref="C21:D21"/>
    <mergeCell ref="C22:D22"/>
    <mergeCell ref="A11:A15"/>
    <mergeCell ref="B11:D11"/>
    <mergeCell ref="B12:D12"/>
    <mergeCell ref="B13:D13"/>
    <mergeCell ref="B14:D14"/>
    <mergeCell ref="B15:D15"/>
    <mergeCell ref="A3:E4"/>
    <mergeCell ref="A5:A10"/>
    <mergeCell ref="B5:D5"/>
    <mergeCell ref="B6:D6"/>
    <mergeCell ref="B7:D7"/>
    <mergeCell ref="B8:D8"/>
    <mergeCell ref="B9:B10"/>
    <mergeCell ref="C9:D9"/>
    <mergeCell ref="C10:D10"/>
  </mergeCells>
  <hyperlinks>
    <hyperlink ref="A1" location="'TOC'!B15" display="TOC"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G57"/>
  <sheetViews>
    <sheetView zoomScaleNormal="100" workbookViewId="0">
      <pane ySplit="1" topLeftCell="A2" activePane="bottomLeft" state="frozen"/>
      <selection pane="bottomLeft"/>
    </sheetView>
  </sheetViews>
  <sheetFormatPr defaultRowHeight="15"/>
  <cols>
    <col min="1" max="4" width="15" customWidth="1"/>
    <col min="5" max="5" width="10" customWidth="1"/>
    <col min="6" max="6" width="15" customWidth="1"/>
    <col min="7" max="7" width="29.85546875" bestFit="1" customWidth="1"/>
  </cols>
  <sheetData>
    <row r="1" spans="1:7" ht="15" customHeight="1">
      <c r="A1" s="11" t="s">
        <v>74</v>
      </c>
      <c r="B1" s="12" t="s">
        <v>28</v>
      </c>
    </row>
    <row r="2" spans="1:7" ht="15" customHeight="1">
      <c r="G2" s="41" t="s">
        <v>84</v>
      </c>
    </row>
    <row r="3" spans="1:7">
      <c r="A3" s="105"/>
      <c r="B3" s="105"/>
      <c r="C3" s="105"/>
      <c r="D3" s="105"/>
      <c r="E3" s="105"/>
      <c r="F3" s="13" t="s">
        <v>85</v>
      </c>
      <c r="G3" s="32" t="s">
        <v>76</v>
      </c>
    </row>
    <row r="4" spans="1:7">
      <c r="A4" s="105"/>
      <c r="B4" s="105"/>
      <c r="C4" s="105"/>
      <c r="D4" s="105"/>
      <c r="E4" s="105"/>
      <c r="F4" s="14" t="s">
        <v>77</v>
      </c>
      <c r="G4" s="42"/>
    </row>
    <row r="5" spans="1:7" hidden="1">
      <c r="A5" s="106" t="s">
        <v>215</v>
      </c>
      <c r="B5" s="107"/>
      <c r="C5" s="107"/>
      <c r="D5" s="107"/>
      <c r="E5" s="14" t="s">
        <v>77</v>
      </c>
      <c r="F5" s="19"/>
      <c r="G5" s="43" t="s">
        <v>100</v>
      </c>
    </row>
    <row r="6" spans="1:7" hidden="1">
      <c r="A6" s="106"/>
      <c r="B6" s="106" t="s">
        <v>101</v>
      </c>
      <c r="C6" s="106"/>
      <c r="D6" s="106"/>
      <c r="E6" s="14" t="s">
        <v>83</v>
      </c>
      <c r="F6" s="20"/>
      <c r="G6" s="44" t="s">
        <v>100</v>
      </c>
    </row>
    <row r="7" spans="1:7" hidden="1">
      <c r="A7" s="106"/>
      <c r="B7" s="106" t="s">
        <v>216</v>
      </c>
      <c r="C7" s="106"/>
      <c r="D7" s="106"/>
      <c r="E7" s="14" t="s">
        <v>90</v>
      </c>
      <c r="F7" s="19"/>
      <c r="G7" s="43" t="s">
        <v>100</v>
      </c>
    </row>
    <row r="8" spans="1:7" hidden="1">
      <c r="A8" s="106"/>
      <c r="B8" s="106" t="s">
        <v>217</v>
      </c>
      <c r="C8" s="106"/>
      <c r="D8" s="106"/>
      <c r="E8" s="14" t="s">
        <v>94</v>
      </c>
      <c r="F8" s="20"/>
      <c r="G8" s="44" t="s">
        <v>100</v>
      </c>
    </row>
    <row r="9" spans="1:7" hidden="1">
      <c r="A9" s="106"/>
      <c r="B9" s="106" t="s">
        <v>218</v>
      </c>
      <c r="C9" s="106"/>
      <c r="D9" s="106"/>
      <c r="E9" s="14" t="s">
        <v>96</v>
      </c>
      <c r="F9" s="19"/>
      <c r="G9" s="43" t="s">
        <v>100</v>
      </c>
    </row>
    <row r="10" spans="1:7" hidden="1">
      <c r="A10" s="106"/>
      <c r="B10" s="106" t="s">
        <v>219</v>
      </c>
      <c r="C10" s="106"/>
      <c r="D10" s="106"/>
      <c r="E10" s="14" t="s">
        <v>99</v>
      </c>
      <c r="F10" s="20"/>
      <c r="G10" s="44" t="s">
        <v>100</v>
      </c>
    </row>
    <row r="11" spans="1:7">
      <c r="A11" s="106" t="s">
        <v>220</v>
      </c>
      <c r="B11" s="107"/>
      <c r="C11" s="107"/>
      <c r="D11" s="107"/>
      <c r="E11" s="14" t="s">
        <v>102</v>
      </c>
      <c r="F11" s="29" t="str">
        <f>IF(TOC!$D$15="positive",SUM($F$12,$F$13,$F$14,$F$15,$F$16),"")</f>
        <v/>
      </c>
      <c r="G11" s="43" t="s">
        <v>111</v>
      </c>
    </row>
    <row r="12" spans="1:7">
      <c r="A12" s="106"/>
      <c r="B12" s="106" t="s">
        <v>101</v>
      </c>
      <c r="C12" s="106"/>
      <c r="D12" s="106"/>
      <c r="E12" s="14" t="s">
        <v>104</v>
      </c>
      <c r="F12" s="20"/>
      <c r="G12" s="44" t="s">
        <v>111</v>
      </c>
    </row>
    <row r="13" spans="1:7">
      <c r="A13" s="106"/>
      <c r="B13" s="106" t="s">
        <v>216</v>
      </c>
      <c r="C13" s="106"/>
      <c r="D13" s="106"/>
      <c r="E13" s="14" t="s">
        <v>106</v>
      </c>
      <c r="F13" s="19"/>
      <c r="G13" s="43" t="s">
        <v>111</v>
      </c>
    </row>
    <row r="14" spans="1:7">
      <c r="A14" s="106"/>
      <c r="B14" s="106" t="s">
        <v>217</v>
      </c>
      <c r="C14" s="106"/>
      <c r="D14" s="106"/>
      <c r="E14" s="14" t="s">
        <v>108</v>
      </c>
      <c r="F14" s="20"/>
      <c r="G14" s="44" t="s">
        <v>111</v>
      </c>
    </row>
    <row r="15" spans="1:7">
      <c r="A15" s="106"/>
      <c r="B15" s="106" t="s">
        <v>218</v>
      </c>
      <c r="C15" s="106"/>
      <c r="D15" s="106"/>
      <c r="E15" s="14" t="s">
        <v>110</v>
      </c>
      <c r="F15" s="19"/>
      <c r="G15" s="43" t="s">
        <v>111</v>
      </c>
    </row>
    <row r="16" spans="1:7">
      <c r="A16" s="106"/>
      <c r="B16" s="106" t="s">
        <v>219</v>
      </c>
      <c r="C16" s="107"/>
      <c r="D16" s="107"/>
      <c r="E16" s="14" t="s">
        <v>112</v>
      </c>
      <c r="F16" s="29" t="str">
        <f>IF(TOC!$D$15="positive",SUM($F$17,$F$18),"")</f>
        <v/>
      </c>
      <c r="G16" s="44" t="s">
        <v>111</v>
      </c>
    </row>
    <row r="17" spans="1:7">
      <c r="A17" s="106"/>
      <c r="B17" s="106"/>
      <c r="C17" s="106" t="s">
        <v>116</v>
      </c>
      <c r="D17" s="106"/>
      <c r="E17" s="14" t="s">
        <v>113</v>
      </c>
      <c r="F17" s="19"/>
      <c r="G17" s="43" t="s">
        <v>111</v>
      </c>
    </row>
    <row r="18" spans="1:7">
      <c r="A18" s="106"/>
      <c r="B18" s="106"/>
      <c r="C18" s="106" t="s">
        <v>118</v>
      </c>
      <c r="D18" s="106"/>
      <c r="E18" s="14" t="s">
        <v>114</v>
      </c>
      <c r="F18" s="20"/>
      <c r="G18" s="44" t="s">
        <v>111</v>
      </c>
    </row>
    <row r="19" spans="1:7">
      <c r="A19" s="106" t="s">
        <v>221</v>
      </c>
      <c r="B19" s="107"/>
      <c r="C19" s="107"/>
      <c r="D19" s="107"/>
      <c r="E19" s="14" t="s">
        <v>115</v>
      </c>
      <c r="F19" s="29" t="str">
        <f>IF(TOC!$D$15="positive",SUM($F$20,$F$21,$F$22),"")</f>
        <v/>
      </c>
      <c r="G19" s="43"/>
    </row>
    <row r="20" spans="1:7">
      <c r="A20" s="106"/>
      <c r="B20" s="106" t="s">
        <v>217</v>
      </c>
      <c r="C20" s="106"/>
      <c r="D20" s="106"/>
      <c r="E20" s="14" t="s">
        <v>117</v>
      </c>
      <c r="F20" s="20"/>
      <c r="G20" s="44"/>
    </row>
    <row r="21" spans="1:7">
      <c r="A21" s="106"/>
      <c r="B21" s="106" t="s">
        <v>218</v>
      </c>
      <c r="C21" s="106"/>
      <c r="D21" s="106"/>
      <c r="E21" s="14" t="s">
        <v>119</v>
      </c>
      <c r="F21" s="19"/>
      <c r="G21" s="43"/>
    </row>
    <row r="22" spans="1:7">
      <c r="A22" s="106"/>
      <c r="B22" s="106" t="s">
        <v>219</v>
      </c>
      <c r="C22" s="106"/>
      <c r="D22" s="106"/>
      <c r="E22" s="14" t="s">
        <v>122</v>
      </c>
      <c r="F22" s="20"/>
      <c r="G22" s="44"/>
    </row>
    <row r="23" spans="1:7" hidden="1">
      <c r="A23" s="106" t="s">
        <v>222</v>
      </c>
      <c r="B23" s="107"/>
      <c r="C23" s="107"/>
      <c r="D23" s="107"/>
      <c r="E23" s="14" t="s">
        <v>123</v>
      </c>
      <c r="F23" s="19"/>
      <c r="G23" s="43" t="s">
        <v>100</v>
      </c>
    </row>
    <row r="24" spans="1:7" hidden="1">
      <c r="A24" s="106"/>
      <c r="B24" s="106" t="s">
        <v>217</v>
      </c>
      <c r="C24" s="106"/>
      <c r="D24" s="106"/>
      <c r="E24" s="14" t="s">
        <v>124</v>
      </c>
      <c r="F24" s="20"/>
      <c r="G24" s="44" t="s">
        <v>100</v>
      </c>
    </row>
    <row r="25" spans="1:7" hidden="1">
      <c r="A25" s="106"/>
      <c r="B25" s="106" t="s">
        <v>218</v>
      </c>
      <c r="C25" s="106"/>
      <c r="D25" s="106"/>
      <c r="E25" s="14" t="s">
        <v>125</v>
      </c>
      <c r="F25" s="19"/>
      <c r="G25" s="43" t="s">
        <v>100</v>
      </c>
    </row>
    <row r="26" spans="1:7" hidden="1">
      <c r="A26" s="106"/>
      <c r="B26" s="106" t="s">
        <v>219</v>
      </c>
      <c r="C26" s="106"/>
      <c r="D26" s="106"/>
      <c r="E26" s="14" t="s">
        <v>127</v>
      </c>
      <c r="F26" s="20"/>
      <c r="G26" s="44" t="s">
        <v>100</v>
      </c>
    </row>
    <row r="27" spans="1:7">
      <c r="A27" s="106" t="s">
        <v>223</v>
      </c>
      <c r="B27" s="107"/>
      <c r="C27" s="107"/>
      <c r="D27" s="107"/>
      <c r="E27" s="14" t="s">
        <v>128</v>
      </c>
      <c r="F27" s="29" t="str">
        <f>IF(TOC!$D$15="positive",SUM($F$28,$F$29,$F$34),"")</f>
        <v/>
      </c>
      <c r="G27" s="43" t="s">
        <v>111</v>
      </c>
    </row>
    <row r="28" spans="1:7">
      <c r="A28" s="106"/>
      <c r="B28" s="106" t="s">
        <v>217</v>
      </c>
      <c r="C28" s="106"/>
      <c r="D28" s="106"/>
      <c r="E28" s="14" t="s">
        <v>129</v>
      </c>
      <c r="F28" s="20"/>
      <c r="G28" s="44" t="s">
        <v>111</v>
      </c>
    </row>
    <row r="29" spans="1:7">
      <c r="A29" s="106"/>
      <c r="B29" s="106" t="s">
        <v>218</v>
      </c>
      <c r="C29" s="107"/>
      <c r="D29" s="107"/>
      <c r="E29" s="14" t="s">
        <v>130</v>
      </c>
      <c r="F29" s="19"/>
      <c r="G29" s="43" t="s">
        <v>111</v>
      </c>
    </row>
    <row r="30" spans="1:7">
      <c r="A30" s="106"/>
      <c r="B30" s="106"/>
      <c r="C30" s="106" t="s">
        <v>224</v>
      </c>
      <c r="D30" s="18"/>
      <c r="E30" s="14" t="s">
        <v>132</v>
      </c>
      <c r="F30" s="29" t="str">
        <f>IF(TOC!$D$15="positive",SUM($F$31,$F$32,$F$33),"")</f>
        <v/>
      </c>
      <c r="G30" s="44" t="s">
        <v>111</v>
      </c>
    </row>
    <row r="31" spans="1:7" ht="45">
      <c r="A31" s="106"/>
      <c r="B31" s="106"/>
      <c r="C31" s="106"/>
      <c r="D31" s="15" t="s">
        <v>225</v>
      </c>
      <c r="E31" s="14" t="s">
        <v>133</v>
      </c>
      <c r="F31" s="19"/>
      <c r="G31" s="45" t="s">
        <v>226</v>
      </c>
    </row>
    <row r="32" spans="1:7" ht="33.75">
      <c r="A32" s="106"/>
      <c r="B32" s="106"/>
      <c r="C32" s="106"/>
      <c r="D32" s="15" t="s">
        <v>227</v>
      </c>
      <c r="E32" s="14" t="s">
        <v>134</v>
      </c>
      <c r="F32" s="20"/>
      <c r="G32" s="46" t="s">
        <v>228</v>
      </c>
    </row>
    <row r="33" spans="1:7" ht="33.75">
      <c r="A33" s="106"/>
      <c r="B33" s="106"/>
      <c r="C33" s="106"/>
      <c r="D33" s="15" t="s">
        <v>229</v>
      </c>
      <c r="E33" s="14" t="s">
        <v>135</v>
      </c>
      <c r="F33" s="19"/>
      <c r="G33" s="45"/>
    </row>
    <row r="34" spans="1:7">
      <c r="A34" s="106"/>
      <c r="B34" s="106" t="s">
        <v>219</v>
      </c>
      <c r="C34" s="107"/>
      <c r="D34" s="107"/>
      <c r="E34" s="14" t="s">
        <v>137</v>
      </c>
      <c r="F34" s="29" t="str">
        <f>IF(TOC!$D$15="positive",SUM($F$35,$F$36),"")</f>
        <v/>
      </c>
      <c r="G34" s="44" t="s">
        <v>111</v>
      </c>
    </row>
    <row r="35" spans="1:7">
      <c r="A35" s="106"/>
      <c r="B35" s="106"/>
      <c r="C35" s="106" t="s">
        <v>116</v>
      </c>
      <c r="D35" s="106"/>
      <c r="E35" s="14" t="s">
        <v>138</v>
      </c>
      <c r="F35" s="19"/>
      <c r="G35" s="45" t="s">
        <v>111</v>
      </c>
    </row>
    <row r="36" spans="1:7">
      <c r="A36" s="106"/>
      <c r="B36" s="106"/>
      <c r="C36" s="106" t="s">
        <v>118</v>
      </c>
      <c r="D36" s="106"/>
      <c r="E36" s="14" t="s">
        <v>139</v>
      </c>
      <c r="F36" s="20"/>
      <c r="G36" s="46" t="s">
        <v>111</v>
      </c>
    </row>
    <row r="37" spans="1:7">
      <c r="A37" s="106" t="s">
        <v>172</v>
      </c>
      <c r="B37" s="106"/>
      <c r="C37" s="106"/>
      <c r="D37" s="106"/>
      <c r="E37" s="14" t="s">
        <v>140</v>
      </c>
      <c r="F37" s="19"/>
      <c r="G37" s="43"/>
    </row>
    <row r="38" spans="1:7">
      <c r="A38" s="106" t="s">
        <v>174</v>
      </c>
      <c r="B38" s="106"/>
      <c r="C38" s="106"/>
      <c r="D38" s="106"/>
      <c r="E38" s="14" t="s">
        <v>141</v>
      </c>
      <c r="F38" s="20"/>
      <c r="G38" s="44"/>
    </row>
    <row r="39" spans="1:7">
      <c r="A39" s="106" t="s">
        <v>230</v>
      </c>
      <c r="B39" s="107"/>
      <c r="C39" s="107"/>
      <c r="D39" s="107"/>
      <c r="E39" s="14" t="s">
        <v>142</v>
      </c>
      <c r="F39" s="29" t="str">
        <f>IF(TOC!$D$15="positive",SUM($F$40,$F$41,$F$42,$F$43,$F$44,$F$45,$F$46),"")</f>
        <v/>
      </c>
      <c r="G39" s="43"/>
    </row>
    <row r="40" spans="1:7">
      <c r="A40" s="106"/>
      <c r="B40" s="106" t="s">
        <v>231</v>
      </c>
      <c r="C40" s="106"/>
      <c r="D40" s="106"/>
      <c r="E40" s="14" t="s">
        <v>144</v>
      </c>
      <c r="F40" s="20"/>
      <c r="G40" s="44" t="s">
        <v>111</v>
      </c>
    </row>
    <row r="41" spans="1:7">
      <c r="A41" s="106"/>
      <c r="B41" s="106" t="s">
        <v>232</v>
      </c>
      <c r="C41" s="106"/>
      <c r="D41" s="106"/>
      <c r="E41" s="14" t="s">
        <v>145</v>
      </c>
      <c r="F41" s="19"/>
      <c r="G41" s="43"/>
    </row>
    <row r="42" spans="1:7">
      <c r="A42" s="106"/>
      <c r="B42" s="106" t="s">
        <v>233</v>
      </c>
      <c r="C42" s="106"/>
      <c r="D42" s="106"/>
      <c r="E42" s="14" t="s">
        <v>146</v>
      </c>
      <c r="F42" s="20"/>
      <c r="G42" s="44"/>
    </row>
    <row r="43" spans="1:7">
      <c r="A43" s="106"/>
      <c r="B43" s="106" t="s">
        <v>234</v>
      </c>
      <c r="C43" s="106"/>
      <c r="D43" s="106"/>
      <c r="E43" s="14" t="s">
        <v>147</v>
      </c>
      <c r="F43" s="19"/>
      <c r="G43" s="43"/>
    </row>
    <row r="44" spans="1:7">
      <c r="A44" s="106"/>
      <c r="B44" s="106" t="s">
        <v>235</v>
      </c>
      <c r="C44" s="106"/>
      <c r="D44" s="106"/>
      <c r="E44" s="14" t="s">
        <v>148</v>
      </c>
      <c r="F44" s="20"/>
      <c r="G44" s="44"/>
    </row>
    <row r="45" spans="1:7">
      <c r="A45" s="106"/>
      <c r="B45" s="106" t="s">
        <v>236</v>
      </c>
      <c r="C45" s="106"/>
      <c r="D45" s="106"/>
      <c r="E45" s="14" t="s">
        <v>149</v>
      </c>
      <c r="F45" s="19"/>
      <c r="G45" s="43"/>
    </row>
    <row r="46" spans="1:7">
      <c r="A46" s="106"/>
      <c r="B46" s="106" t="s">
        <v>237</v>
      </c>
      <c r="C46" s="107"/>
      <c r="D46" s="107"/>
      <c r="E46" s="14" t="s">
        <v>151</v>
      </c>
      <c r="F46" s="20"/>
      <c r="G46" s="44"/>
    </row>
    <row r="47" spans="1:7">
      <c r="A47" s="106"/>
      <c r="B47" s="106"/>
      <c r="C47" s="106" t="s">
        <v>238</v>
      </c>
      <c r="D47" s="106"/>
      <c r="E47" s="14" t="s">
        <v>152</v>
      </c>
      <c r="F47" s="19"/>
      <c r="G47" s="43"/>
    </row>
    <row r="48" spans="1:7">
      <c r="A48" s="106"/>
      <c r="B48" s="106"/>
      <c r="C48" s="106" t="s">
        <v>239</v>
      </c>
      <c r="D48" s="106"/>
      <c r="E48" s="14" t="s">
        <v>153</v>
      </c>
      <c r="F48" s="20"/>
      <c r="G48" s="44"/>
    </row>
    <row r="49" spans="1:7">
      <c r="A49" s="106" t="s">
        <v>240</v>
      </c>
      <c r="B49" s="107"/>
      <c r="C49" s="107"/>
      <c r="D49" s="107"/>
      <c r="E49" s="14" t="s">
        <v>155</v>
      </c>
      <c r="F49" s="29" t="str">
        <f>IF(TOC!$D$15="positive",SUM($F$50,$F$51),"")</f>
        <v/>
      </c>
      <c r="G49" s="43"/>
    </row>
    <row r="50" spans="1:7">
      <c r="A50" s="106"/>
      <c r="B50" s="106" t="s">
        <v>241</v>
      </c>
      <c r="C50" s="106"/>
      <c r="D50" s="106"/>
      <c r="E50" s="14" t="s">
        <v>156</v>
      </c>
      <c r="F50" s="20"/>
      <c r="G50" s="44"/>
    </row>
    <row r="51" spans="1:7">
      <c r="A51" s="106"/>
      <c r="B51" s="106" t="s">
        <v>242</v>
      </c>
      <c r="C51" s="106"/>
      <c r="D51" s="106"/>
      <c r="E51" s="14" t="s">
        <v>157</v>
      </c>
      <c r="F51" s="19"/>
      <c r="G51" s="43"/>
    </row>
    <row r="52" spans="1:7" ht="56.25" hidden="1">
      <c r="A52" s="106" t="s">
        <v>243</v>
      </c>
      <c r="B52" s="106"/>
      <c r="C52" s="106"/>
      <c r="D52" s="106"/>
      <c r="E52" s="14" t="s">
        <v>158</v>
      </c>
      <c r="F52" s="20"/>
      <c r="G52" s="46" t="s">
        <v>244</v>
      </c>
    </row>
    <row r="53" spans="1:7">
      <c r="A53" s="106" t="s">
        <v>245</v>
      </c>
      <c r="B53" s="106"/>
      <c r="C53" s="106"/>
      <c r="D53" s="106"/>
      <c r="E53" s="14" t="s">
        <v>159</v>
      </c>
      <c r="F53" s="19"/>
      <c r="G53" s="45"/>
    </row>
    <row r="54" spans="1:7" hidden="1">
      <c r="A54" s="106" t="s">
        <v>246</v>
      </c>
      <c r="B54" s="106"/>
      <c r="C54" s="106"/>
      <c r="D54" s="106"/>
      <c r="E54" s="14" t="s">
        <v>160</v>
      </c>
      <c r="F54" s="20"/>
      <c r="G54" s="44" t="s">
        <v>100</v>
      </c>
    </row>
    <row r="55" spans="1:7">
      <c r="A55" s="106" t="s">
        <v>247</v>
      </c>
      <c r="B55" s="106"/>
      <c r="C55" s="106"/>
      <c r="D55" s="106"/>
      <c r="E55" s="14" t="s">
        <v>162</v>
      </c>
      <c r="F55" s="19"/>
      <c r="G55" s="43" t="s">
        <v>111</v>
      </c>
    </row>
    <row r="56" spans="1:7">
      <c r="A56" s="106" t="s">
        <v>248</v>
      </c>
      <c r="B56" s="106"/>
      <c r="C56" s="106"/>
      <c r="D56" s="106"/>
      <c r="E56" s="14" t="s">
        <v>163</v>
      </c>
      <c r="F56" s="29" t="str">
        <f>IF(TOC!$D$15="positive",SUM($F$5,$F$11,$F$19,$F$23,$F$27,$F$37,$F$38,$F$39,$F$49,$F$52,$F$53,$F$54,$F$55),"")</f>
        <v/>
      </c>
      <c r="G56" s="47"/>
    </row>
    <row r="57" spans="1:7" ht="68.25" customHeight="1">
      <c r="G57" s="67" t="s">
        <v>249</v>
      </c>
    </row>
  </sheetData>
  <mergeCells count="61">
    <mergeCell ref="A53:D53"/>
    <mergeCell ref="A54:D54"/>
    <mergeCell ref="A55:D55"/>
    <mergeCell ref="A56:D56"/>
    <mergeCell ref="A49:A51"/>
    <mergeCell ref="B49:D49"/>
    <mergeCell ref="B50:D50"/>
    <mergeCell ref="B51:D51"/>
    <mergeCell ref="A52:D52"/>
    <mergeCell ref="A37:D37"/>
    <mergeCell ref="A38:D38"/>
    <mergeCell ref="A39:A48"/>
    <mergeCell ref="B39:D39"/>
    <mergeCell ref="B40:D40"/>
    <mergeCell ref="B41:D41"/>
    <mergeCell ref="B42:D42"/>
    <mergeCell ref="B43:D43"/>
    <mergeCell ref="B44:D44"/>
    <mergeCell ref="B45:D45"/>
    <mergeCell ref="B46:B48"/>
    <mergeCell ref="C46:D46"/>
    <mergeCell ref="C47:D47"/>
    <mergeCell ref="C48:D48"/>
    <mergeCell ref="A27:A36"/>
    <mergeCell ref="B27:D27"/>
    <mergeCell ref="B28:D28"/>
    <mergeCell ref="B29:B33"/>
    <mergeCell ref="C29:D29"/>
    <mergeCell ref="C30:C33"/>
    <mergeCell ref="B34:B36"/>
    <mergeCell ref="C34:D34"/>
    <mergeCell ref="C35:D35"/>
    <mergeCell ref="C36:D36"/>
    <mergeCell ref="A23:A26"/>
    <mergeCell ref="B23:D23"/>
    <mergeCell ref="B24:D24"/>
    <mergeCell ref="B25:D25"/>
    <mergeCell ref="B26:D26"/>
    <mergeCell ref="A19:A22"/>
    <mergeCell ref="B19:D19"/>
    <mergeCell ref="B20:D20"/>
    <mergeCell ref="B21:D21"/>
    <mergeCell ref="B22:D22"/>
    <mergeCell ref="A11:A18"/>
    <mergeCell ref="B11:D11"/>
    <mergeCell ref="B12:D12"/>
    <mergeCell ref="B13:D13"/>
    <mergeCell ref="B14:D14"/>
    <mergeCell ref="B15:D15"/>
    <mergeCell ref="B16:B18"/>
    <mergeCell ref="C16:D16"/>
    <mergeCell ref="C17:D17"/>
    <mergeCell ref="C18:D18"/>
    <mergeCell ref="A3:E4"/>
    <mergeCell ref="A5:A10"/>
    <mergeCell ref="B5:D5"/>
    <mergeCell ref="B6:D6"/>
    <mergeCell ref="B7:D7"/>
    <mergeCell ref="B8:D8"/>
    <mergeCell ref="B9:D9"/>
    <mergeCell ref="B10:D10"/>
  </mergeCells>
  <hyperlinks>
    <hyperlink ref="A1" location="'TOC'!B16" display="TOC"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1:G65"/>
  <sheetViews>
    <sheetView workbookViewId="0">
      <pane ySplit="1" topLeftCell="A2" activePane="bottomLeft" state="frozen"/>
      <selection pane="bottomLeft"/>
    </sheetView>
  </sheetViews>
  <sheetFormatPr defaultRowHeight="15"/>
  <cols>
    <col min="1" max="4" width="15" customWidth="1"/>
    <col min="5" max="5" width="10" customWidth="1"/>
    <col min="6" max="6" width="15" customWidth="1"/>
    <col min="7" max="7" width="29.85546875" bestFit="1" customWidth="1"/>
  </cols>
  <sheetData>
    <row r="1" spans="1:7" ht="15" customHeight="1">
      <c r="A1" s="11" t="s">
        <v>74</v>
      </c>
      <c r="B1" s="12" t="s">
        <v>31</v>
      </c>
    </row>
    <row r="2" spans="1:7" ht="15" customHeight="1">
      <c r="G2" s="31" t="s">
        <v>84</v>
      </c>
    </row>
    <row r="3" spans="1:7">
      <c r="A3" s="105"/>
      <c r="B3" s="105"/>
      <c r="C3" s="105"/>
      <c r="D3" s="105"/>
      <c r="E3" s="105"/>
      <c r="F3" s="13" t="s">
        <v>85</v>
      </c>
      <c r="G3" s="32" t="s">
        <v>76</v>
      </c>
    </row>
    <row r="4" spans="1:7">
      <c r="A4" s="105"/>
      <c r="B4" s="105"/>
      <c r="C4" s="105"/>
      <c r="D4" s="105"/>
      <c r="E4" s="105"/>
      <c r="F4" s="14" t="s">
        <v>77</v>
      </c>
      <c r="G4" s="48"/>
    </row>
    <row r="5" spans="1:7">
      <c r="A5" s="106" t="s">
        <v>250</v>
      </c>
      <c r="B5" s="107"/>
      <c r="C5" s="107"/>
      <c r="D5" s="107"/>
      <c r="E5" s="14" t="s">
        <v>77</v>
      </c>
      <c r="F5" s="29" t="str">
        <f>IF(TOC!$D$15="positive",SUM($F$6,$F$10),"")</f>
        <v/>
      </c>
      <c r="G5" s="34"/>
    </row>
    <row r="6" spans="1:7">
      <c r="A6" s="106"/>
      <c r="B6" s="106" t="s">
        <v>251</v>
      </c>
      <c r="C6" s="107"/>
      <c r="D6" s="107"/>
      <c r="E6" s="14" t="s">
        <v>83</v>
      </c>
      <c r="F6" s="29" t="str">
        <f>IF(TOC!$D$15="positive",SUM($F$8,$F$9),"")</f>
        <v/>
      </c>
      <c r="G6" s="35"/>
    </row>
    <row r="7" spans="1:7">
      <c r="A7" s="106"/>
      <c r="B7" s="106"/>
      <c r="C7" s="106" t="s">
        <v>252</v>
      </c>
      <c r="D7" s="106"/>
      <c r="E7" s="14" t="s">
        <v>90</v>
      </c>
      <c r="F7" s="19"/>
      <c r="G7" s="34"/>
    </row>
    <row r="8" spans="1:7" ht="33.75">
      <c r="A8" s="106"/>
      <c r="B8" s="106"/>
      <c r="C8" s="106" t="s">
        <v>253</v>
      </c>
      <c r="D8" s="106"/>
      <c r="E8" s="14" t="s">
        <v>94</v>
      </c>
      <c r="F8" s="20"/>
      <c r="G8" s="38" t="s">
        <v>254</v>
      </c>
    </row>
    <row r="9" spans="1:7" ht="78.75">
      <c r="A9" s="106"/>
      <c r="B9" s="106"/>
      <c r="C9" s="106" t="s">
        <v>255</v>
      </c>
      <c r="D9" s="106"/>
      <c r="E9" s="14" t="s">
        <v>96</v>
      </c>
      <c r="F9" s="19"/>
      <c r="G9" s="49" t="s">
        <v>256</v>
      </c>
    </row>
    <row r="10" spans="1:7">
      <c r="A10" s="106"/>
      <c r="B10" s="106" t="s">
        <v>257</v>
      </c>
      <c r="C10" s="106"/>
      <c r="D10" s="106"/>
      <c r="E10" s="14" t="s">
        <v>99</v>
      </c>
      <c r="F10" s="20"/>
      <c r="G10" s="35" t="s">
        <v>111</v>
      </c>
    </row>
    <row r="11" spans="1:7">
      <c r="A11" s="106" t="s">
        <v>258</v>
      </c>
      <c r="B11" s="107"/>
      <c r="C11" s="107"/>
      <c r="D11" s="107"/>
      <c r="E11" s="14" t="s">
        <v>102</v>
      </c>
      <c r="F11" s="29" t="str">
        <f>IF(TOC!$D$15="positive",SUM($F$12,$F$13),"")</f>
        <v/>
      </c>
      <c r="G11" s="34"/>
    </row>
    <row r="12" spans="1:7" ht="33.75">
      <c r="A12" s="106"/>
      <c r="B12" s="106" t="s">
        <v>253</v>
      </c>
      <c r="C12" s="106"/>
      <c r="D12" s="106"/>
      <c r="E12" s="14" t="s">
        <v>104</v>
      </c>
      <c r="F12" s="20"/>
      <c r="G12" s="38" t="s">
        <v>259</v>
      </c>
    </row>
    <row r="13" spans="1:7" ht="33.75">
      <c r="A13" s="106"/>
      <c r="B13" s="106" t="s">
        <v>255</v>
      </c>
      <c r="C13" s="106"/>
      <c r="D13" s="106"/>
      <c r="E13" s="14" t="s">
        <v>106</v>
      </c>
      <c r="F13" s="19"/>
      <c r="G13" s="36" t="s">
        <v>260</v>
      </c>
    </row>
    <row r="14" spans="1:7">
      <c r="A14" s="106" t="s">
        <v>261</v>
      </c>
      <c r="B14" s="107"/>
      <c r="C14" s="107"/>
      <c r="D14" s="107"/>
      <c r="E14" s="14" t="s">
        <v>108</v>
      </c>
      <c r="F14" s="29" t="str">
        <f>IF(TOC!$D$15="positive",SUM($F$15,$F$16),"")</f>
        <v/>
      </c>
      <c r="G14" s="35"/>
    </row>
    <row r="15" spans="1:7">
      <c r="A15" s="106"/>
      <c r="B15" s="106" t="s">
        <v>262</v>
      </c>
      <c r="C15" s="106"/>
      <c r="D15" s="106"/>
      <c r="E15" s="14" t="s">
        <v>110</v>
      </c>
      <c r="F15" s="19"/>
      <c r="G15" s="34"/>
    </row>
    <row r="16" spans="1:7">
      <c r="A16" s="106"/>
      <c r="B16" s="106" t="s">
        <v>263</v>
      </c>
      <c r="C16" s="106"/>
      <c r="D16" s="106"/>
      <c r="E16" s="14" t="s">
        <v>112</v>
      </c>
      <c r="F16" s="20"/>
      <c r="G16" s="35"/>
    </row>
    <row r="17" spans="1:7">
      <c r="A17" s="106" t="s">
        <v>264</v>
      </c>
      <c r="B17" s="106"/>
      <c r="C17" s="106"/>
      <c r="D17" s="106"/>
      <c r="E17" s="14" t="s">
        <v>113</v>
      </c>
      <c r="F17" s="19"/>
      <c r="G17" s="34"/>
    </row>
    <row r="18" spans="1:7">
      <c r="A18" s="106" t="s">
        <v>265</v>
      </c>
      <c r="B18" s="107"/>
      <c r="C18" s="107"/>
      <c r="D18" s="107"/>
      <c r="E18" s="14" t="s">
        <v>114</v>
      </c>
      <c r="F18" s="29" t="str">
        <f>IF(TOC!$D$15="positive",SUM($F$19,$F$30),"")</f>
        <v/>
      </c>
      <c r="G18" s="35"/>
    </row>
    <row r="19" spans="1:7">
      <c r="A19" s="106"/>
      <c r="B19" s="106" t="s">
        <v>266</v>
      </c>
      <c r="C19" s="107"/>
      <c r="D19" s="107"/>
      <c r="E19" s="14" t="s">
        <v>115</v>
      </c>
      <c r="F19" s="29" t="str">
        <f>IF(TOC!$D$15="positive",SUM($F$20,$F$21,$F$22,$F$23,$F$24,$F$25,$F$26,$F$29),"")</f>
        <v/>
      </c>
      <c r="G19" s="34"/>
    </row>
    <row r="20" spans="1:7">
      <c r="A20" s="106"/>
      <c r="B20" s="106"/>
      <c r="C20" s="106" t="s">
        <v>185</v>
      </c>
      <c r="D20" s="106"/>
      <c r="E20" s="14" t="s">
        <v>117</v>
      </c>
      <c r="F20" s="20"/>
      <c r="G20" s="35"/>
    </row>
    <row r="21" spans="1:7">
      <c r="A21" s="106"/>
      <c r="B21" s="106"/>
      <c r="C21" s="106" t="s">
        <v>191</v>
      </c>
      <c r="D21" s="106"/>
      <c r="E21" s="14" t="s">
        <v>119</v>
      </c>
      <c r="F21" s="19"/>
      <c r="G21" s="34"/>
    </row>
    <row r="22" spans="1:7" hidden="1">
      <c r="A22" s="106"/>
      <c r="B22" s="106"/>
      <c r="C22" s="106" t="s">
        <v>267</v>
      </c>
      <c r="D22" s="106"/>
      <c r="E22" s="14" t="s">
        <v>122</v>
      </c>
      <c r="F22" s="20"/>
      <c r="G22" s="35" t="s">
        <v>100</v>
      </c>
    </row>
    <row r="23" spans="1:7" hidden="1">
      <c r="A23" s="106"/>
      <c r="B23" s="106"/>
      <c r="C23" s="106" t="s">
        <v>209</v>
      </c>
      <c r="D23" s="106"/>
      <c r="E23" s="14" t="s">
        <v>123</v>
      </c>
      <c r="F23" s="19"/>
      <c r="G23" s="34" t="s">
        <v>100</v>
      </c>
    </row>
    <row r="24" spans="1:7" hidden="1">
      <c r="A24" s="106"/>
      <c r="B24" s="106"/>
      <c r="C24" s="106" t="s">
        <v>268</v>
      </c>
      <c r="D24" s="106"/>
      <c r="E24" s="14" t="s">
        <v>124</v>
      </c>
      <c r="F24" s="20"/>
      <c r="G24" s="35" t="s">
        <v>100</v>
      </c>
    </row>
    <row r="25" spans="1:7" hidden="1">
      <c r="A25" s="106"/>
      <c r="B25" s="106"/>
      <c r="C25" s="106" t="s">
        <v>269</v>
      </c>
      <c r="D25" s="106"/>
      <c r="E25" s="14" t="s">
        <v>125</v>
      </c>
      <c r="F25" s="19"/>
      <c r="G25" s="34"/>
    </row>
    <row r="26" spans="1:7" hidden="1">
      <c r="A26" s="106"/>
      <c r="B26" s="106"/>
      <c r="C26" s="106" t="s">
        <v>270</v>
      </c>
      <c r="D26" s="18"/>
      <c r="E26" s="14" t="s">
        <v>127</v>
      </c>
      <c r="F26" s="20"/>
      <c r="G26" s="35"/>
    </row>
    <row r="27" spans="1:7" ht="135" hidden="1">
      <c r="A27" s="106"/>
      <c r="B27" s="106"/>
      <c r="C27" s="106"/>
      <c r="D27" s="15" t="s">
        <v>271</v>
      </c>
      <c r="E27" s="14" t="s">
        <v>128</v>
      </c>
      <c r="F27" s="19"/>
      <c r="G27" s="34"/>
    </row>
    <row r="28" spans="1:7" ht="146.25" hidden="1">
      <c r="A28" s="106"/>
      <c r="B28" s="106"/>
      <c r="C28" s="106"/>
      <c r="D28" s="15" t="s">
        <v>272</v>
      </c>
      <c r="E28" s="14" t="s">
        <v>129</v>
      </c>
      <c r="F28" s="20"/>
      <c r="G28" s="35"/>
    </row>
    <row r="29" spans="1:7" hidden="1">
      <c r="A29" s="106"/>
      <c r="B29" s="106"/>
      <c r="C29" s="106" t="s">
        <v>273</v>
      </c>
      <c r="D29" s="106"/>
      <c r="E29" s="14" t="s">
        <v>130</v>
      </c>
      <c r="F29" s="19"/>
      <c r="G29" s="34"/>
    </row>
    <row r="30" spans="1:7">
      <c r="A30" s="106"/>
      <c r="B30" s="106" t="s">
        <v>274</v>
      </c>
      <c r="C30" s="107"/>
      <c r="D30" s="107"/>
      <c r="E30" s="14" t="s">
        <v>132</v>
      </c>
      <c r="F30" s="29" t="str">
        <f>IF(TOC!$D$15="positive",SUM($F$31,$F$32,$F$33,$F$34,$F$35,$F$36,$F$37),"")</f>
        <v/>
      </c>
      <c r="G30" s="35"/>
    </row>
    <row r="31" spans="1:7">
      <c r="A31" s="106"/>
      <c r="B31" s="106"/>
      <c r="C31" s="106" t="s">
        <v>275</v>
      </c>
      <c r="D31" s="106"/>
      <c r="E31" s="14" t="s">
        <v>133</v>
      </c>
      <c r="F31" s="19"/>
      <c r="G31" s="34"/>
    </row>
    <row r="32" spans="1:7">
      <c r="A32" s="106"/>
      <c r="B32" s="106"/>
      <c r="C32" s="106" t="s">
        <v>276</v>
      </c>
      <c r="D32" s="106"/>
      <c r="E32" s="14" t="s">
        <v>134</v>
      </c>
      <c r="F32" s="20"/>
      <c r="G32" s="35"/>
    </row>
    <row r="33" spans="1:7">
      <c r="A33" s="106"/>
      <c r="B33" s="106"/>
      <c r="C33" s="106" t="s">
        <v>277</v>
      </c>
      <c r="D33" s="106"/>
      <c r="E33" s="14" t="s">
        <v>135</v>
      </c>
      <c r="F33" s="19"/>
      <c r="G33" s="34"/>
    </row>
    <row r="34" spans="1:7">
      <c r="A34" s="106"/>
      <c r="B34" s="106"/>
      <c r="C34" s="106" t="s">
        <v>278</v>
      </c>
      <c r="D34" s="106"/>
      <c r="E34" s="14" t="s">
        <v>137</v>
      </c>
      <c r="F34" s="20"/>
      <c r="G34" s="35"/>
    </row>
    <row r="35" spans="1:7" hidden="1">
      <c r="A35" s="106"/>
      <c r="B35" s="106"/>
      <c r="C35" s="106" t="s">
        <v>279</v>
      </c>
      <c r="D35" s="106"/>
      <c r="E35" s="14" t="s">
        <v>138</v>
      </c>
      <c r="F35" s="19"/>
      <c r="G35" s="34"/>
    </row>
    <row r="36" spans="1:7" hidden="1">
      <c r="A36" s="106"/>
      <c r="B36" s="106"/>
      <c r="C36" s="106" t="s">
        <v>209</v>
      </c>
      <c r="D36" s="106"/>
      <c r="E36" s="14" t="s">
        <v>139</v>
      </c>
      <c r="F36" s="20"/>
      <c r="G36" s="35" t="s">
        <v>100</v>
      </c>
    </row>
    <row r="37" spans="1:7" hidden="1">
      <c r="A37" s="106"/>
      <c r="B37" s="106"/>
      <c r="C37" s="106" t="s">
        <v>268</v>
      </c>
      <c r="D37" s="106"/>
      <c r="E37" s="14" t="s">
        <v>140</v>
      </c>
      <c r="F37" s="19"/>
      <c r="G37" s="34" t="s">
        <v>100</v>
      </c>
    </row>
    <row r="38" spans="1:7" ht="112.5">
      <c r="A38" s="106" t="s">
        <v>280</v>
      </c>
      <c r="B38" s="106"/>
      <c r="C38" s="106"/>
      <c r="D38" s="106"/>
      <c r="E38" s="14" t="s">
        <v>141</v>
      </c>
      <c r="F38" s="20"/>
      <c r="G38" s="50" t="s">
        <v>281</v>
      </c>
    </row>
    <row r="39" spans="1:7">
      <c r="A39" s="106" t="s">
        <v>282</v>
      </c>
      <c r="B39" s="107"/>
      <c r="C39" s="107"/>
      <c r="D39" s="107"/>
      <c r="E39" s="14" t="s">
        <v>142</v>
      </c>
      <c r="F39" s="29" t="str">
        <f>IF(TOC!$D$15="positive",SUM($F$40,$F$41,$F$42,$F$43),"")</f>
        <v/>
      </c>
      <c r="G39" s="34"/>
    </row>
    <row r="40" spans="1:7">
      <c r="A40" s="106"/>
      <c r="B40" s="106" t="s">
        <v>185</v>
      </c>
      <c r="C40" s="106"/>
      <c r="D40" s="106"/>
      <c r="E40" s="14" t="s">
        <v>144</v>
      </c>
      <c r="F40" s="20"/>
      <c r="G40" s="35" t="s">
        <v>111</v>
      </c>
    </row>
    <row r="41" spans="1:7">
      <c r="A41" s="106"/>
      <c r="B41" s="106" t="s">
        <v>103</v>
      </c>
      <c r="C41" s="106"/>
      <c r="D41" s="106"/>
      <c r="E41" s="14" t="s">
        <v>145</v>
      </c>
      <c r="F41" s="19"/>
      <c r="G41" s="34" t="s">
        <v>111</v>
      </c>
    </row>
    <row r="42" spans="1:7">
      <c r="A42" s="106"/>
      <c r="B42" s="106" t="s">
        <v>105</v>
      </c>
      <c r="C42" s="106"/>
      <c r="D42" s="106"/>
      <c r="E42" s="14" t="s">
        <v>146</v>
      </c>
      <c r="F42" s="20"/>
      <c r="G42" s="35" t="s">
        <v>111</v>
      </c>
    </row>
    <row r="43" spans="1:7">
      <c r="A43" s="106"/>
      <c r="B43" s="106" t="s">
        <v>283</v>
      </c>
      <c r="C43" s="106"/>
      <c r="D43" s="106"/>
      <c r="E43" s="14" t="s">
        <v>147</v>
      </c>
      <c r="F43" s="19"/>
      <c r="G43" s="34" t="s">
        <v>111</v>
      </c>
    </row>
    <row r="44" spans="1:7">
      <c r="A44" s="106" t="s">
        <v>284</v>
      </c>
      <c r="B44" s="107"/>
      <c r="C44" s="107"/>
      <c r="D44" s="107"/>
      <c r="E44" s="14" t="s">
        <v>148</v>
      </c>
      <c r="F44" s="29" t="str">
        <f>IF(TOC!$D$15="positive",SUM($F$45,$F$46,$F$47,$F$48),"")</f>
        <v/>
      </c>
      <c r="G44" s="35" t="s">
        <v>111</v>
      </c>
    </row>
    <row r="45" spans="1:7">
      <c r="A45" s="106"/>
      <c r="B45" s="106" t="s">
        <v>285</v>
      </c>
      <c r="C45" s="106"/>
      <c r="D45" s="106"/>
      <c r="E45" s="14" t="s">
        <v>149</v>
      </c>
      <c r="F45" s="19"/>
      <c r="G45" s="34" t="s">
        <v>111</v>
      </c>
    </row>
    <row r="46" spans="1:7">
      <c r="A46" s="106"/>
      <c r="B46" s="106" t="s">
        <v>286</v>
      </c>
      <c r="C46" s="106"/>
      <c r="D46" s="106"/>
      <c r="E46" s="14" t="s">
        <v>151</v>
      </c>
      <c r="F46" s="20"/>
      <c r="G46" s="35" t="s">
        <v>111</v>
      </c>
    </row>
    <row r="47" spans="1:7">
      <c r="A47" s="106"/>
      <c r="B47" s="106" t="s">
        <v>287</v>
      </c>
      <c r="C47" s="106"/>
      <c r="D47" s="106"/>
      <c r="E47" s="14" t="s">
        <v>152</v>
      </c>
      <c r="F47" s="19"/>
      <c r="G47" s="34" t="s">
        <v>111</v>
      </c>
    </row>
    <row r="48" spans="1:7">
      <c r="A48" s="106"/>
      <c r="B48" s="106" t="s">
        <v>143</v>
      </c>
      <c r="C48" s="106"/>
      <c r="D48" s="106"/>
      <c r="E48" s="14" t="s">
        <v>153</v>
      </c>
      <c r="F48" s="20"/>
      <c r="G48" s="35" t="s">
        <v>111</v>
      </c>
    </row>
    <row r="49" spans="1:7" ht="33.75">
      <c r="A49" s="106" t="s">
        <v>288</v>
      </c>
      <c r="B49" s="107"/>
      <c r="C49" s="107"/>
      <c r="D49" s="107"/>
      <c r="E49" s="14" t="s">
        <v>155</v>
      </c>
      <c r="F49" s="29" t="str">
        <f>IF(TOC!$D$15="positive",SUM($F$50,$F$51,$F$52),"")</f>
        <v/>
      </c>
      <c r="G49" s="51" t="s">
        <v>289</v>
      </c>
    </row>
    <row r="50" spans="1:7">
      <c r="A50" s="106"/>
      <c r="B50" s="106" t="s">
        <v>290</v>
      </c>
      <c r="C50" s="106"/>
      <c r="D50" s="106"/>
      <c r="E50" s="14" t="s">
        <v>156</v>
      </c>
      <c r="F50" s="20"/>
      <c r="G50" s="35" t="s">
        <v>111</v>
      </c>
    </row>
    <row r="51" spans="1:7">
      <c r="A51" s="106"/>
      <c r="B51" s="106" t="s">
        <v>291</v>
      </c>
      <c r="C51" s="106"/>
      <c r="D51" s="106"/>
      <c r="E51" s="14" t="s">
        <v>157</v>
      </c>
      <c r="F51" s="19"/>
      <c r="G51" s="34"/>
    </row>
    <row r="52" spans="1:7">
      <c r="A52" s="106"/>
      <c r="B52" s="106" t="s">
        <v>283</v>
      </c>
      <c r="C52" s="107"/>
      <c r="D52" s="107"/>
      <c r="E52" s="14" t="s">
        <v>158</v>
      </c>
      <c r="F52" s="20"/>
      <c r="G52" s="35"/>
    </row>
    <row r="53" spans="1:7" ht="180">
      <c r="A53" s="106"/>
      <c r="B53" s="106"/>
      <c r="C53" s="106" t="s">
        <v>292</v>
      </c>
      <c r="D53" s="106"/>
      <c r="E53" s="14" t="s">
        <v>159</v>
      </c>
      <c r="F53" s="19"/>
      <c r="G53" s="68" t="s">
        <v>293</v>
      </c>
    </row>
    <row r="54" spans="1:7">
      <c r="A54" s="106" t="s">
        <v>294</v>
      </c>
      <c r="B54" s="106"/>
      <c r="C54" s="106"/>
      <c r="D54" s="106"/>
      <c r="E54" s="14" t="s">
        <v>160</v>
      </c>
      <c r="F54" s="20"/>
      <c r="G54" s="35" t="s">
        <v>111</v>
      </c>
    </row>
    <row r="55" spans="1:7" ht="33.75">
      <c r="A55" s="106" t="s">
        <v>295</v>
      </c>
      <c r="B55" s="106"/>
      <c r="C55" s="106"/>
      <c r="D55" s="106"/>
      <c r="E55" s="14" t="s">
        <v>162</v>
      </c>
      <c r="F55" s="19"/>
      <c r="G55" s="51" t="s">
        <v>296</v>
      </c>
    </row>
    <row r="56" spans="1:7" ht="56.25">
      <c r="A56" s="106" t="s">
        <v>297</v>
      </c>
      <c r="B56" s="107"/>
      <c r="C56" s="107"/>
      <c r="D56" s="107"/>
      <c r="E56" s="14" t="s">
        <v>163</v>
      </c>
      <c r="F56" s="29" t="str">
        <f>IF(TOC!$D$15="positive",SUM($F$57,$F$58),"")</f>
        <v/>
      </c>
      <c r="G56" s="51" t="s">
        <v>298</v>
      </c>
    </row>
    <row r="57" spans="1:7">
      <c r="A57" s="106"/>
      <c r="B57" s="106" t="s">
        <v>299</v>
      </c>
      <c r="C57" s="106"/>
      <c r="D57" s="106"/>
      <c r="E57" s="14" t="s">
        <v>164</v>
      </c>
      <c r="F57" s="19"/>
      <c r="G57" s="34"/>
    </row>
    <row r="58" spans="1:7" ht="45">
      <c r="A58" s="106"/>
      <c r="B58" s="106" t="s">
        <v>300</v>
      </c>
      <c r="C58" s="106"/>
      <c r="D58" s="106"/>
      <c r="E58" s="14" t="s">
        <v>165</v>
      </c>
      <c r="F58" s="20"/>
      <c r="G58" s="52" t="s">
        <v>301</v>
      </c>
    </row>
    <row r="59" spans="1:7">
      <c r="A59" s="106" t="s">
        <v>302</v>
      </c>
      <c r="B59" s="106"/>
      <c r="C59" s="106"/>
      <c r="D59" s="106"/>
      <c r="E59" s="14" t="s">
        <v>166</v>
      </c>
      <c r="F59" s="19"/>
      <c r="G59" s="53" t="s">
        <v>303</v>
      </c>
    </row>
    <row r="60" spans="1:7">
      <c r="A60" s="106" t="s">
        <v>304</v>
      </c>
      <c r="B60" s="107"/>
      <c r="C60" s="107"/>
      <c r="D60" s="107"/>
      <c r="E60" s="14" t="s">
        <v>167</v>
      </c>
      <c r="F60" s="29" t="str">
        <f>IF(TOC!$D$15="positive",SUM($F$61,$F$62),"")</f>
        <v/>
      </c>
      <c r="G60" s="35"/>
    </row>
    <row r="61" spans="1:7">
      <c r="A61" s="106"/>
      <c r="B61" s="106" t="s">
        <v>265</v>
      </c>
      <c r="C61" s="106"/>
      <c r="D61" s="106"/>
      <c r="E61" s="14" t="s">
        <v>169</v>
      </c>
      <c r="F61" s="19"/>
      <c r="G61" s="34"/>
    </row>
    <row r="62" spans="1:7">
      <c r="A62" s="106"/>
      <c r="B62" s="106" t="s">
        <v>305</v>
      </c>
      <c r="C62" s="106"/>
      <c r="D62" s="106"/>
      <c r="E62" s="14" t="s">
        <v>171</v>
      </c>
      <c r="F62" s="20"/>
      <c r="G62" s="35"/>
    </row>
    <row r="63" spans="1:7">
      <c r="A63" s="106" t="s">
        <v>306</v>
      </c>
      <c r="B63" s="106"/>
      <c r="C63" s="106"/>
      <c r="D63" s="106"/>
      <c r="E63" s="14" t="s">
        <v>173</v>
      </c>
      <c r="F63" s="29" t="str">
        <f>IF(TOC!$D$15="positive",SUM($F$5,$F$11,$F$14,$F$17,$F$18,$F$38,$F$39,$F$44,$F$49,$F$54,$F$55,$F$56,$F$59,$F$60),"")</f>
        <v/>
      </c>
      <c r="G63" s="34"/>
    </row>
    <row r="64" spans="1:7">
      <c r="A64" s="106" t="s">
        <v>307</v>
      </c>
      <c r="B64" s="106"/>
      <c r="C64" s="106"/>
      <c r="D64" s="106"/>
      <c r="E64" s="14" t="s">
        <v>175</v>
      </c>
      <c r="F64" s="29" t="str">
        <f>IF(TOC!$D$15="positive",SUM('T01.02'!$F$56,$F$63),"")</f>
        <v/>
      </c>
      <c r="G64" s="35"/>
    </row>
    <row r="65" ht="15" customHeight="1"/>
  </sheetData>
  <mergeCells count="72">
    <mergeCell ref="A63:D63"/>
    <mergeCell ref="A64:D64"/>
    <mergeCell ref="A59:D59"/>
    <mergeCell ref="A60:A62"/>
    <mergeCell ref="B60:D60"/>
    <mergeCell ref="B61:D61"/>
    <mergeCell ref="B62:D62"/>
    <mergeCell ref="A54:D54"/>
    <mergeCell ref="A55:D55"/>
    <mergeCell ref="A56:A58"/>
    <mergeCell ref="B56:D56"/>
    <mergeCell ref="B57:D57"/>
    <mergeCell ref="B58:D58"/>
    <mergeCell ref="A49:A53"/>
    <mergeCell ref="B49:D49"/>
    <mergeCell ref="B50:D50"/>
    <mergeCell ref="B51:D51"/>
    <mergeCell ref="B52:B53"/>
    <mergeCell ref="C52:D52"/>
    <mergeCell ref="C53:D53"/>
    <mergeCell ref="A44:A48"/>
    <mergeCell ref="B44:D44"/>
    <mergeCell ref="B45:D45"/>
    <mergeCell ref="B46:D46"/>
    <mergeCell ref="B47:D47"/>
    <mergeCell ref="B48:D48"/>
    <mergeCell ref="C37:D37"/>
    <mergeCell ref="A38:D38"/>
    <mergeCell ref="A39:A43"/>
    <mergeCell ref="B39:D39"/>
    <mergeCell ref="B40:D40"/>
    <mergeCell ref="B41:D41"/>
    <mergeCell ref="B42:D42"/>
    <mergeCell ref="B43:D43"/>
    <mergeCell ref="C32:D32"/>
    <mergeCell ref="C33:D33"/>
    <mergeCell ref="C34:D34"/>
    <mergeCell ref="C35:D35"/>
    <mergeCell ref="C36:D36"/>
    <mergeCell ref="A17:D17"/>
    <mergeCell ref="A18:A37"/>
    <mergeCell ref="B18:D18"/>
    <mergeCell ref="B19:B29"/>
    <mergeCell ref="C19:D19"/>
    <mergeCell ref="C20:D20"/>
    <mergeCell ref="C21:D21"/>
    <mergeCell ref="C22:D22"/>
    <mergeCell ref="C23:D23"/>
    <mergeCell ref="C24:D24"/>
    <mergeCell ref="C25:D25"/>
    <mergeCell ref="C26:C28"/>
    <mergeCell ref="C29:D29"/>
    <mergeCell ref="B30:B37"/>
    <mergeCell ref="C30:D30"/>
    <mergeCell ref="C31:D31"/>
    <mergeCell ref="A11:A13"/>
    <mergeCell ref="B11:D11"/>
    <mergeCell ref="B12:D12"/>
    <mergeCell ref="B13:D13"/>
    <mergeCell ref="A14:A16"/>
    <mergeCell ref="B14:D14"/>
    <mergeCell ref="B15:D15"/>
    <mergeCell ref="B16:D16"/>
    <mergeCell ref="A3:E4"/>
    <mergeCell ref="A5:A10"/>
    <mergeCell ref="B5:D5"/>
    <mergeCell ref="B6:B9"/>
    <mergeCell ref="C6:D6"/>
    <mergeCell ref="C7:D7"/>
    <mergeCell ref="C8:D8"/>
    <mergeCell ref="C9:D9"/>
    <mergeCell ref="B10:D10"/>
  </mergeCells>
  <hyperlinks>
    <hyperlink ref="A1" location="'TOC'!B17" display="TOC"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D9"/>
  <sheetViews>
    <sheetView workbookViewId="0">
      <pane ySplit="1" topLeftCell="A2" activePane="bottomLeft" state="frozen"/>
      <selection pane="bottomLeft"/>
    </sheetView>
  </sheetViews>
  <sheetFormatPr defaultRowHeight="15"/>
  <cols>
    <col min="1" max="3" width="15" customWidth="1"/>
    <col min="4" max="4" width="31.28515625" customWidth="1"/>
  </cols>
  <sheetData>
    <row r="1" spans="1:4" ht="15" customHeight="1">
      <c r="A1" s="11" t="s">
        <v>74</v>
      </c>
      <c r="B1" s="12" t="s">
        <v>34</v>
      </c>
    </row>
    <row r="2" spans="1:4" ht="15" customHeight="1"/>
    <row r="3" spans="1:4">
      <c r="A3" s="12"/>
      <c r="C3" s="13" t="s">
        <v>85</v>
      </c>
      <c r="D3" s="41" t="s">
        <v>84</v>
      </c>
    </row>
    <row r="4" spans="1:4" ht="33.75">
      <c r="A4" s="21" t="s">
        <v>308</v>
      </c>
      <c r="B4" s="22" t="s">
        <v>309</v>
      </c>
      <c r="C4" s="14" t="s">
        <v>77</v>
      </c>
      <c r="D4" s="32" t="s">
        <v>76</v>
      </c>
    </row>
    <row r="5" spans="1:4" ht="90">
      <c r="A5" s="23" t="s">
        <v>310</v>
      </c>
      <c r="B5" s="24" t="s">
        <v>311</v>
      </c>
      <c r="C5" s="19"/>
      <c r="D5" s="48" t="s">
        <v>312</v>
      </c>
    </row>
    <row r="6" spans="1:4" ht="23.25" customHeight="1">
      <c r="A6" s="23" t="s">
        <v>310</v>
      </c>
      <c r="B6" s="24" t="s">
        <v>311</v>
      </c>
      <c r="C6" s="19"/>
      <c r="D6" s="37" t="s">
        <v>313</v>
      </c>
    </row>
    <row r="7" spans="1:4" ht="33.75">
      <c r="A7" s="23" t="s">
        <v>310</v>
      </c>
      <c r="B7" s="24" t="s">
        <v>311</v>
      </c>
      <c r="C7" s="19"/>
      <c r="D7" s="54" t="s">
        <v>314</v>
      </c>
    </row>
    <row r="8" spans="1:4" ht="33.75">
      <c r="A8" s="23" t="s">
        <v>310</v>
      </c>
      <c r="B8" s="24" t="s">
        <v>311</v>
      </c>
      <c r="C8" s="19"/>
      <c r="D8" s="55" t="s">
        <v>315</v>
      </c>
    </row>
    <row r="9" spans="1:4">
      <c r="A9" s="23" t="s">
        <v>310</v>
      </c>
      <c r="B9" s="24" t="s">
        <v>311</v>
      </c>
      <c r="C9" s="19"/>
      <c r="D9" s="56"/>
    </row>
  </sheetData>
  <phoneticPr fontId="12" type="noConversion"/>
  <hyperlinks>
    <hyperlink ref="A1" location="'TOC'!B18" display="TOC" xr:uid="{00000000-0004-0000-0500-00000000000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_dropDownSheet!$A$5:$B$5</xm:f>
          </x14:formula1>
          <xm:sqref>A5:A9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E88"/>
  <sheetViews>
    <sheetView workbookViewId="0">
      <pane ySplit="1" topLeftCell="A2" activePane="bottomLeft" state="frozen"/>
      <selection pane="bottomLeft"/>
    </sheetView>
  </sheetViews>
  <sheetFormatPr defaultRowHeight="15"/>
  <cols>
    <col min="1" max="2" width="15" customWidth="1"/>
    <col min="3" max="3" width="10" customWidth="1"/>
    <col min="4" max="4" width="15" customWidth="1"/>
    <col min="5" max="5" width="29.85546875" bestFit="1" customWidth="1"/>
  </cols>
  <sheetData>
    <row r="1" spans="1:5" ht="15" customHeight="1">
      <c r="A1" s="11" t="s">
        <v>74</v>
      </c>
      <c r="B1" s="12" t="s">
        <v>37</v>
      </c>
    </row>
    <row r="2" spans="1:5" ht="15" customHeight="1">
      <c r="E2" s="31" t="s">
        <v>84</v>
      </c>
    </row>
    <row r="3" spans="1:5">
      <c r="A3" s="105"/>
      <c r="B3" s="105"/>
      <c r="C3" s="105"/>
      <c r="D3" s="13" t="s">
        <v>85</v>
      </c>
      <c r="E3" s="32" t="s">
        <v>76</v>
      </c>
    </row>
    <row r="4" spans="1:5">
      <c r="A4" s="105"/>
      <c r="B4" s="105"/>
      <c r="C4" s="105"/>
      <c r="D4" s="14" t="s">
        <v>77</v>
      </c>
      <c r="E4" s="48"/>
    </row>
    <row r="5" spans="1:5">
      <c r="A5" s="106" t="s">
        <v>316</v>
      </c>
      <c r="B5" s="18"/>
      <c r="C5" s="14" t="s">
        <v>77</v>
      </c>
      <c r="D5" s="19"/>
      <c r="E5" s="34"/>
    </row>
    <row r="6" spans="1:5" ht="45" hidden="1">
      <c r="A6" s="106"/>
      <c r="B6" s="15" t="s">
        <v>98</v>
      </c>
      <c r="C6" s="14" t="s">
        <v>83</v>
      </c>
      <c r="D6" s="20"/>
      <c r="E6" s="35" t="s">
        <v>100</v>
      </c>
    </row>
    <row r="7" spans="1:5" ht="112.5" hidden="1">
      <c r="A7" s="106"/>
      <c r="B7" s="15" t="s">
        <v>121</v>
      </c>
      <c r="C7" s="14" t="s">
        <v>317</v>
      </c>
      <c r="D7" s="19"/>
      <c r="E7" s="34" t="s">
        <v>100</v>
      </c>
    </row>
    <row r="8" spans="1:5" ht="78.75" hidden="1">
      <c r="A8" s="106"/>
      <c r="B8" s="15" t="s">
        <v>126</v>
      </c>
      <c r="C8" s="14" t="s">
        <v>90</v>
      </c>
      <c r="D8" s="20"/>
      <c r="E8" s="35" t="s">
        <v>100</v>
      </c>
    </row>
    <row r="9" spans="1:5" ht="101.25" hidden="1">
      <c r="A9" s="106"/>
      <c r="B9" s="15" t="s">
        <v>131</v>
      </c>
      <c r="C9" s="14" t="s">
        <v>318</v>
      </c>
      <c r="D9" s="19"/>
      <c r="E9" s="34" t="s">
        <v>100</v>
      </c>
    </row>
    <row r="10" spans="1:5" ht="45" hidden="1">
      <c r="A10" s="106"/>
      <c r="B10" s="15" t="s">
        <v>150</v>
      </c>
      <c r="C10" s="14" t="s">
        <v>319</v>
      </c>
      <c r="D10" s="20"/>
      <c r="E10" s="35" t="s">
        <v>100</v>
      </c>
    </row>
    <row r="11" spans="1:5" ht="33.75" hidden="1">
      <c r="A11" s="106"/>
      <c r="B11" s="15" t="s">
        <v>320</v>
      </c>
      <c r="C11" s="14" t="s">
        <v>102</v>
      </c>
      <c r="D11" s="19"/>
      <c r="E11" s="34" t="s">
        <v>100</v>
      </c>
    </row>
    <row r="12" spans="1:5" hidden="1">
      <c r="A12" s="106"/>
      <c r="B12" s="15" t="s">
        <v>206</v>
      </c>
      <c r="C12" s="14" t="s">
        <v>104</v>
      </c>
      <c r="D12" s="20"/>
      <c r="E12" s="35" t="s">
        <v>100</v>
      </c>
    </row>
    <row r="13" spans="1:5" ht="22.5">
      <c r="A13" s="106"/>
      <c r="B13" s="15" t="s">
        <v>321</v>
      </c>
      <c r="C13" s="14" t="s">
        <v>322</v>
      </c>
      <c r="D13" s="19"/>
      <c r="E13" s="34"/>
    </row>
    <row r="14" spans="1:5">
      <c r="A14" s="106" t="s">
        <v>323</v>
      </c>
      <c r="B14" s="18"/>
      <c r="C14" s="14" t="s">
        <v>106</v>
      </c>
      <c r="D14" s="20"/>
      <c r="E14" s="35"/>
    </row>
    <row r="15" spans="1:5" ht="56.25" hidden="1">
      <c r="A15" s="106"/>
      <c r="B15" s="15" t="s">
        <v>324</v>
      </c>
      <c r="C15" s="14" t="s">
        <v>108</v>
      </c>
      <c r="D15" s="19"/>
      <c r="E15" s="34" t="s">
        <v>100</v>
      </c>
    </row>
    <row r="16" spans="1:5" ht="90" hidden="1">
      <c r="A16" s="106"/>
      <c r="B16" s="15" t="s">
        <v>325</v>
      </c>
      <c r="C16" s="14" t="s">
        <v>110</v>
      </c>
      <c r="D16" s="20"/>
      <c r="E16" s="35" t="s">
        <v>100</v>
      </c>
    </row>
    <row r="17" spans="1:5" ht="67.5" hidden="1">
      <c r="A17" s="106"/>
      <c r="B17" s="15" t="s">
        <v>326</v>
      </c>
      <c r="C17" s="14" t="s">
        <v>112</v>
      </c>
      <c r="D17" s="19"/>
      <c r="E17" s="34" t="s">
        <v>100</v>
      </c>
    </row>
    <row r="18" spans="1:5" ht="33.75" hidden="1">
      <c r="A18" s="106"/>
      <c r="B18" s="15" t="s">
        <v>327</v>
      </c>
      <c r="C18" s="14" t="s">
        <v>113</v>
      </c>
      <c r="D18" s="20"/>
      <c r="E18" s="35" t="s">
        <v>100</v>
      </c>
    </row>
    <row r="19" spans="1:5" ht="22.5" hidden="1">
      <c r="A19" s="106"/>
      <c r="B19" s="15" t="s">
        <v>328</v>
      </c>
      <c r="C19" s="14" t="s">
        <v>114</v>
      </c>
      <c r="D19" s="19"/>
      <c r="E19" s="34" t="s">
        <v>100</v>
      </c>
    </row>
    <row r="20" spans="1:5" ht="22.5">
      <c r="A20" s="106"/>
      <c r="B20" s="15" t="s">
        <v>329</v>
      </c>
      <c r="C20" s="14" t="s">
        <v>330</v>
      </c>
      <c r="D20" s="20"/>
      <c r="E20" s="35"/>
    </row>
    <row r="21" spans="1:5" hidden="1">
      <c r="A21" s="106" t="s">
        <v>331</v>
      </c>
      <c r="B21" s="106"/>
      <c r="C21" s="14" t="s">
        <v>115</v>
      </c>
      <c r="D21" s="19"/>
      <c r="E21" s="34" t="s">
        <v>100</v>
      </c>
    </row>
    <row r="22" spans="1:5">
      <c r="A22" s="106" t="s">
        <v>332</v>
      </c>
      <c r="B22" s="18"/>
      <c r="C22" s="14" t="s">
        <v>117</v>
      </c>
      <c r="D22" s="20"/>
      <c r="E22" s="35"/>
    </row>
    <row r="23" spans="1:5" ht="45" hidden="1">
      <c r="A23" s="106"/>
      <c r="B23" s="15" t="s">
        <v>98</v>
      </c>
      <c r="C23" s="14" t="s">
        <v>119</v>
      </c>
      <c r="D23" s="19"/>
      <c r="E23" s="34" t="s">
        <v>100</v>
      </c>
    </row>
    <row r="24" spans="1:5" ht="112.5" hidden="1">
      <c r="A24" s="106"/>
      <c r="B24" s="15" t="s">
        <v>121</v>
      </c>
      <c r="C24" s="14" t="s">
        <v>333</v>
      </c>
      <c r="D24" s="20"/>
      <c r="E24" s="35" t="s">
        <v>100</v>
      </c>
    </row>
    <row r="25" spans="1:5" ht="101.25" hidden="1">
      <c r="A25" s="106"/>
      <c r="B25" s="15" t="s">
        <v>131</v>
      </c>
      <c r="C25" s="14" t="s">
        <v>334</v>
      </c>
      <c r="D25" s="19"/>
      <c r="E25" s="34" t="s">
        <v>100</v>
      </c>
    </row>
    <row r="26" spans="1:5" ht="123.75">
      <c r="A26" s="106"/>
      <c r="B26" s="15" t="s">
        <v>335</v>
      </c>
      <c r="C26" s="14" t="s">
        <v>336</v>
      </c>
      <c r="D26" s="20"/>
      <c r="E26" s="35"/>
    </row>
    <row r="27" spans="1:5" ht="33.75">
      <c r="A27" s="106" t="s">
        <v>337</v>
      </c>
      <c r="B27" s="106"/>
      <c r="C27" s="14" t="s">
        <v>124</v>
      </c>
      <c r="D27" s="19"/>
      <c r="E27" s="49" t="s">
        <v>338</v>
      </c>
    </row>
    <row r="28" spans="1:5">
      <c r="A28" s="106" t="s">
        <v>339</v>
      </c>
      <c r="B28" s="106"/>
      <c r="C28" s="14" t="s">
        <v>125</v>
      </c>
      <c r="D28" s="20"/>
      <c r="E28" s="35"/>
    </row>
    <row r="29" spans="1:5">
      <c r="A29" s="106" t="s">
        <v>340</v>
      </c>
      <c r="B29" s="18"/>
      <c r="C29" s="14" t="s">
        <v>127</v>
      </c>
      <c r="D29" s="19"/>
      <c r="E29" s="34"/>
    </row>
    <row r="30" spans="1:5" ht="101.25" hidden="1">
      <c r="A30" s="106"/>
      <c r="B30" s="15" t="s">
        <v>131</v>
      </c>
      <c r="C30" s="14" t="s">
        <v>341</v>
      </c>
      <c r="D30" s="20"/>
      <c r="E30" s="35" t="s">
        <v>100</v>
      </c>
    </row>
    <row r="31" spans="1:5" ht="45" hidden="1">
      <c r="A31" s="106"/>
      <c r="B31" s="15" t="s">
        <v>150</v>
      </c>
      <c r="C31" s="14" t="s">
        <v>342</v>
      </c>
      <c r="D31" s="19"/>
      <c r="E31" s="34" t="s">
        <v>100</v>
      </c>
    </row>
    <row r="32" spans="1:5" ht="67.5" hidden="1">
      <c r="A32" s="106"/>
      <c r="B32" s="15" t="s">
        <v>222</v>
      </c>
      <c r="C32" s="14" t="s">
        <v>132</v>
      </c>
      <c r="D32" s="20"/>
      <c r="E32" s="35" t="s">
        <v>100</v>
      </c>
    </row>
    <row r="33" spans="1:5" hidden="1">
      <c r="A33" s="106"/>
      <c r="B33" s="15" t="s">
        <v>283</v>
      </c>
      <c r="C33" s="14" t="s">
        <v>133</v>
      </c>
      <c r="D33" s="19"/>
      <c r="E33" s="34" t="s">
        <v>100</v>
      </c>
    </row>
    <row r="34" spans="1:5" hidden="1">
      <c r="A34" s="106" t="s">
        <v>343</v>
      </c>
      <c r="B34" s="106"/>
      <c r="C34" s="14" t="s">
        <v>134</v>
      </c>
      <c r="D34" s="20"/>
      <c r="E34" s="35" t="s">
        <v>100</v>
      </c>
    </row>
    <row r="35" spans="1:5">
      <c r="A35" s="106" t="s">
        <v>344</v>
      </c>
      <c r="B35" s="106"/>
      <c r="C35" s="14" t="s">
        <v>345</v>
      </c>
      <c r="D35" s="19"/>
      <c r="E35" s="34" t="s">
        <v>111</v>
      </c>
    </row>
    <row r="36" spans="1:5" hidden="1">
      <c r="A36" s="106" t="s">
        <v>346</v>
      </c>
      <c r="B36" s="106"/>
      <c r="C36" s="14" t="s">
        <v>347</v>
      </c>
      <c r="D36" s="20"/>
      <c r="E36" s="35" t="s">
        <v>100</v>
      </c>
    </row>
    <row r="37" spans="1:5">
      <c r="A37" s="106" t="s">
        <v>348</v>
      </c>
      <c r="B37" s="106"/>
      <c r="C37" s="14" t="s">
        <v>135</v>
      </c>
      <c r="D37" s="19"/>
      <c r="E37" s="34"/>
    </row>
    <row r="38" spans="1:5">
      <c r="A38" s="106" t="s">
        <v>349</v>
      </c>
      <c r="B38" s="106"/>
      <c r="C38" s="14" t="s">
        <v>350</v>
      </c>
      <c r="D38" s="20"/>
      <c r="E38" s="35" t="s">
        <v>111</v>
      </c>
    </row>
    <row r="39" spans="1:5">
      <c r="A39" s="106" t="s">
        <v>351</v>
      </c>
      <c r="B39" s="106"/>
      <c r="C39" s="14" t="s">
        <v>137</v>
      </c>
      <c r="D39" s="19"/>
      <c r="E39" s="34"/>
    </row>
    <row r="40" spans="1:5">
      <c r="A40" s="106" t="s">
        <v>352</v>
      </c>
      <c r="B40" s="106"/>
      <c r="C40" s="14" t="s">
        <v>138</v>
      </c>
      <c r="D40" s="20"/>
      <c r="E40" s="35"/>
    </row>
    <row r="41" spans="1:5">
      <c r="A41" s="106" t="s">
        <v>353</v>
      </c>
      <c r="B41" s="106"/>
      <c r="C41" s="14" t="s">
        <v>139</v>
      </c>
      <c r="D41" s="19"/>
      <c r="E41" s="34"/>
    </row>
    <row r="42" spans="1:5">
      <c r="A42" s="106" t="s">
        <v>354</v>
      </c>
      <c r="B42" s="106"/>
      <c r="C42" s="14" t="s">
        <v>140</v>
      </c>
      <c r="D42" s="20"/>
      <c r="E42" s="35"/>
    </row>
    <row r="43" spans="1:5">
      <c r="A43" s="106" t="s">
        <v>355</v>
      </c>
      <c r="B43" s="106"/>
      <c r="C43" s="14" t="s">
        <v>141</v>
      </c>
      <c r="D43" s="19"/>
      <c r="E43" s="34"/>
    </row>
    <row r="44" spans="1:5">
      <c r="A44" s="106" t="s">
        <v>356</v>
      </c>
      <c r="B44" s="106"/>
      <c r="C44" s="14" t="s">
        <v>142</v>
      </c>
      <c r="D44" s="20"/>
      <c r="E44" s="35"/>
    </row>
    <row r="45" spans="1:5">
      <c r="A45" s="106" t="s">
        <v>357</v>
      </c>
      <c r="B45" s="106"/>
      <c r="C45" s="14" t="s">
        <v>358</v>
      </c>
      <c r="D45" s="29" t="str">
        <f>IF(TOC!$D$19="positive",$D$5-$D$14-$D$21+$D$22+$D$27-$D$28+$D$29+$D$34+$D$35+$D$37+$D$38+$D$39+$D$40+$D$41+$D$42+$D$43-$D$44,"")</f>
        <v/>
      </c>
      <c r="E45" s="34"/>
    </row>
    <row r="46" spans="1:5">
      <c r="A46" s="106" t="s">
        <v>359</v>
      </c>
      <c r="B46" s="18"/>
      <c r="C46" s="14" t="s">
        <v>144</v>
      </c>
      <c r="D46" s="29" t="str">
        <f>IF(TOC!$D$19="positive",SUM($D$47,$D$48),"")</f>
        <v/>
      </c>
      <c r="E46" s="35"/>
    </row>
    <row r="47" spans="1:5">
      <c r="A47" s="106"/>
      <c r="B47" s="15" t="s">
        <v>360</v>
      </c>
      <c r="C47" s="14" t="s">
        <v>145</v>
      </c>
      <c r="D47" s="19"/>
      <c r="E47" s="34"/>
    </row>
    <row r="48" spans="1:5" ht="33.75">
      <c r="A48" s="106"/>
      <c r="B48" s="15" t="s">
        <v>361</v>
      </c>
      <c r="C48" s="14" t="s">
        <v>146</v>
      </c>
      <c r="D48" s="20"/>
      <c r="E48" s="35"/>
    </row>
    <row r="49" spans="1:5">
      <c r="A49" s="106" t="s">
        <v>362</v>
      </c>
      <c r="B49" s="106"/>
      <c r="C49" s="14" t="s">
        <v>363</v>
      </c>
      <c r="D49" s="19"/>
      <c r="E49" s="34"/>
    </row>
    <row r="50" spans="1:5">
      <c r="A50" s="106" t="s">
        <v>364</v>
      </c>
      <c r="B50" s="18"/>
      <c r="C50" s="14" t="s">
        <v>147</v>
      </c>
      <c r="D50" s="29" t="str">
        <f>IF(TOC!$D$19="positive",SUM($D$51,$D$52,$D$53,$D$54),"")</f>
        <v/>
      </c>
      <c r="E50" s="35"/>
    </row>
    <row r="51" spans="1:5" ht="22.5">
      <c r="A51" s="106"/>
      <c r="B51" s="15" t="s">
        <v>365</v>
      </c>
      <c r="C51" s="14" t="s">
        <v>148</v>
      </c>
      <c r="D51" s="19"/>
      <c r="E51" s="34"/>
    </row>
    <row r="52" spans="1:5" ht="22.5">
      <c r="A52" s="106"/>
      <c r="B52" s="15" t="s">
        <v>366</v>
      </c>
      <c r="C52" s="14" t="s">
        <v>149</v>
      </c>
      <c r="D52" s="20"/>
      <c r="E52" s="35"/>
    </row>
    <row r="53" spans="1:5">
      <c r="A53" s="106"/>
      <c r="B53" s="15" t="s">
        <v>367</v>
      </c>
      <c r="C53" s="14" t="s">
        <v>368</v>
      </c>
      <c r="D53" s="19"/>
      <c r="E53" s="34" t="s">
        <v>111</v>
      </c>
    </row>
    <row r="54" spans="1:5" ht="22.5">
      <c r="A54" s="106"/>
      <c r="B54" s="15" t="s">
        <v>369</v>
      </c>
      <c r="C54" s="14" t="s">
        <v>151</v>
      </c>
      <c r="D54" s="20"/>
      <c r="E54" s="35"/>
    </row>
    <row r="55" spans="1:5" hidden="1">
      <c r="A55" s="106" t="s">
        <v>370</v>
      </c>
      <c r="B55" s="18"/>
      <c r="C55" s="14" t="s">
        <v>371</v>
      </c>
      <c r="D55" s="19"/>
      <c r="E55" s="34" t="s">
        <v>100</v>
      </c>
    </row>
    <row r="56" spans="1:5" ht="101.25" hidden="1">
      <c r="A56" s="106"/>
      <c r="B56" s="15" t="s">
        <v>131</v>
      </c>
      <c r="C56" s="14" t="s">
        <v>372</v>
      </c>
      <c r="D56" s="20"/>
      <c r="E56" s="35" t="s">
        <v>100</v>
      </c>
    </row>
    <row r="57" spans="1:5" ht="45" hidden="1">
      <c r="A57" s="106"/>
      <c r="B57" s="15" t="s">
        <v>150</v>
      </c>
      <c r="C57" s="14" t="s">
        <v>373</v>
      </c>
      <c r="D57" s="19"/>
      <c r="E57" s="34" t="s">
        <v>100</v>
      </c>
    </row>
    <row r="58" spans="1:5">
      <c r="A58" s="106" t="s">
        <v>374</v>
      </c>
      <c r="B58" s="18"/>
      <c r="C58" s="14" t="s">
        <v>152</v>
      </c>
      <c r="D58" s="29" t="str">
        <f>IF(TOC!$D$19="positive",SUM($D$59,$D$60,$D$61),"")</f>
        <v/>
      </c>
      <c r="E58" s="35"/>
    </row>
    <row r="59" spans="1:5" ht="67.5">
      <c r="A59" s="106"/>
      <c r="B59" s="15" t="s">
        <v>375</v>
      </c>
      <c r="C59" s="14" t="s">
        <v>376</v>
      </c>
      <c r="D59" s="19"/>
      <c r="E59" s="34"/>
    </row>
    <row r="60" spans="1:5" ht="33.75">
      <c r="A60" s="106"/>
      <c r="B60" s="15" t="s">
        <v>377</v>
      </c>
      <c r="C60" s="14" t="s">
        <v>153</v>
      </c>
      <c r="D60" s="20"/>
      <c r="E60" s="35"/>
    </row>
    <row r="61" spans="1:5" ht="22.5">
      <c r="A61" s="106"/>
      <c r="B61" s="15" t="s">
        <v>378</v>
      </c>
      <c r="C61" s="14" t="s">
        <v>155</v>
      </c>
      <c r="D61" s="19"/>
      <c r="E61" s="34"/>
    </row>
    <row r="62" spans="1:5">
      <c r="A62" s="106" t="s">
        <v>379</v>
      </c>
      <c r="B62" s="106"/>
      <c r="C62" s="14" t="s">
        <v>380</v>
      </c>
      <c r="D62" s="20"/>
      <c r="E62" s="35" t="s">
        <v>111</v>
      </c>
    </row>
    <row r="63" spans="1:5">
      <c r="A63" s="106" t="s">
        <v>381</v>
      </c>
      <c r="B63" s="18"/>
      <c r="C63" s="14" t="s">
        <v>156</v>
      </c>
      <c r="D63" s="19"/>
      <c r="E63" s="34"/>
    </row>
    <row r="64" spans="1:5" ht="101.25" hidden="1">
      <c r="A64" s="106"/>
      <c r="B64" s="15" t="s">
        <v>382</v>
      </c>
      <c r="C64" s="14" t="s">
        <v>383</v>
      </c>
      <c r="D64" s="20"/>
      <c r="E64" s="35" t="s">
        <v>100</v>
      </c>
    </row>
    <row r="65" spans="1:5" ht="45" hidden="1">
      <c r="A65" s="106"/>
      <c r="B65" s="15" t="s">
        <v>384</v>
      </c>
      <c r="C65" s="14" t="s">
        <v>385</v>
      </c>
      <c r="D65" s="19"/>
      <c r="E65" s="34" t="s">
        <v>100</v>
      </c>
    </row>
    <row r="66" spans="1:5">
      <c r="A66" s="106" t="s">
        <v>386</v>
      </c>
      <c r="B66" s="106"/>
      <c r="C66" s="14" t="s">
        <v>162</v>
      </c>
      <c r="D66" s="20"/>
      <c r="E66" s="35"/>
    </row>
    <row r="67" spans="1:5">
      <c r="A67" s="106" t="s">
        <v>387</v>
      </c>
      <c r="B67" s="18"/>
      <c r="C67" s="14" t="s">
        <v>163</v>
      </c>
      <c r="D67" s="29" t="str">
        <f>IF(TOC!$D$19="positive",SUM($D$68,$D$69,$D$70,$D$71,$D$72),"")</f>
        <v/>
      </c>
      <c r="E67" s="34"/>
    </row>
    <row r="68" spans="1:5" ht="22.5">
      <c r="A68" s="106"/>
      <c r="B68" s="15" t="s">
        <v>365</v>
      </c>
      <c r="C68" s="14" t="s">
        <v>164</v>
      </c>
      <c r="D68" s="20"/>
      <c r="E68" s="35"/>
    </row>
    <row r="69" spans="1:5" ht="22.5">
      <c r="A69" s="106"/>
      <c r="B69" s="15" t="s">
        <v>366</v>
      </c>
      <c r="C69" s="14" t="s">
        <v>165</v>
      </c>
      <c r="D69" s="19"/>
      <c r="E69" s="34"/>
    </row>
    <row r="70" spans="1:5">
      <c r="A70" s="106"/>
      <c r="B70" s="15" t="s">
        <v>367</v>
      </c>
      <c r="C70" s="14" t="s">
        <v>166</v>
      </c>
      <c r="D70" s="20"/>
      <c r="E70" s="35"/>
    </row>
    <row r="71" spans="1:5" ht="22.5">
      <c r="A71" s="106"/>
      <c r="B71" s="15" t="s">
        <v>369</v>
      </c>
      <c r="C71" s="14" t="s">
        <v>167</v>
      </c>
      <c r="D71" s="19"/>
      <c r="E71" s="34"/>
    </row>
    <row r="72" spans="1:5">
      <c r="A72" s="106"/>
      <c r="B72" s="15" t="s">
        <v>388</v>
      </c>
      <c r="C72" s="14" t="s">
        <v>169</v>
      </c>
      <c r="D72" s="20"/>
      <c r="E72" s="35"/>
    </row>
    <row r="73" spans="1:5">
      <c r="A73" s="106" t="s">
        <v>389</v>
      </c>
      <c r="B73" s="106"/>
      <c r="C73" s="14" t="s">
        <v>171</v>
      </c>
      <c r="D73" s="19"/>
      <c r="E73" s="34"/>
    </row>
    <row r="74" spans="1:5">
      <c r="A74" s="106" t="s">
        <v>390</v>
      </c>
      <c r="B74" s="106"/>
      <c r="C74" s="14" t="s">
        <v>173</v>
      </c>
      <c r="D74" s="20"/>
      <c r="E74" s="35"/>
    </row>
    <row r="75" spans="1:5" hidden="1">
      <c r="A75" s="106" t="s">
        <v>391</v>
      </c>
      <c r="B75" s="106"/>
      <c r="C75" s="14" t="s">
        <v>175</v>
      </c>
      <c r="D75" s="19"/>
      <c r="E75" s="34" t="s">
        <v>100</v>
      </c>
    </row>
    <row r="76" spans="1:5">
      <c r="A76" s="106" t="s">
        <v>392</v>
      </c>
      <c r="B76" s="106"/>
      <c r="C76" s="14" t="s">
        <v>177</v>
      </c>
      <c r="D76" s="29" t="str">
        <f>IF(TOC!$D$19="positive",+SUM($D$45)-SUM($D$46)-SUM($D$49)-SUM($D$50)+SUM($D$55)-SUM($D$58)-SUM($D$62)-SUM($D$63)-SUM($D$66)-SUM($D$67)+SUM($D$73)+SUM($D$74)+SUM($D$75),"")</f>
        <v/>
      </c>
      <c r="E76" s="35"/>
    </row>
    <row r="77" spans="1:5">
      <c r="A77" s="106" t="s">
        <v>393</v>
      </c>
      <c r="B77" s="106"/>
      <c r="C77" s="14" t="s">
        <v>180</v>
      </c>
      <c r="D77" s="19"/>
      <c r="E77" s="34"/>
    </row>
    <row r="78" spans="1:5">
      <c r="A78" s="106" t="s">
        <v>394</v>
      </c>
      <c r="B78" s="106"/>
      <c r="C78" s="14" t="s">
        <v>183</v>
      </c>
      <c r="D78" s="29" t="str">
        <f>IF(TOC!$D$19="positive",SUM($D$76)-SUM($D$77),"")</f>
        <v/>
      </c>
      <c r="E78" s="35"/>
    </row>
    <row r="79" spans="1:5">
      <c r="A79" s="106" t="s">
        <v>395</v>
      </c>
      <c r="B79" s="18"/>
      <c r="C79" s="14" t="s">
        <v>396</v>
      </c>
      <c r="D79" s="29" t="str">
        <f>IF(TOC!$D$19="positive",SUM($D$80)-SUM($D$81),"")</f>
        <v/>
      </c>
      <c r="E79" s="34" t="s">
        <v>111</v>
      </c>
    </row>
    <row r="80" spans="1:5" ht="33.75">
      <c r="A80" s="106"/>
      <c r="B80" s="15" t="s">
        <v>397</v>
      </c>
      <c r="C80" s="14" t="s">
        <v>398</v>
      </c>
      <c r="D80" s="20"/>
      <c r="E80" s="35" t="s">
        <v>111</v>
      </c>
    </row>
    <row r="81" spans="1:5" ht="56.25">
      <c r="A81" s="106"/>
      <c r="B81" s="15" t="s">
        <v>399</v>
      </c>
      <c r="C81" s="14" t="s">
        <v>400</v>
      </c>
      <c r="D81" s="19"/>
      <c r="E81" s="34" t="s">
        <v>111</v>
      </c>
    </row>
    <row r="82" spans="1:5" hidden="1">
      <c r="A82" s="106" t="s">
        <v>401</v>
      </c>
      <c r="B82" s="18"/>
      <c r="C82" s="14" t="s">
        <v>186</v>
      </c>
      <c r="D82" s="20"/>
      <c r="E82" s="35" t="s">
        <v>100</v>
      </c>
    </row>
    <row r="83" spans="1:5" ht="45" hidden="1">
      <c r="A83" s="106"/>
      <c r="B83" s="15" t="s">
        <v>402</v>
      </c>
      <c r="C83" s="14" t="s">
        <v>188</v>
      </c>
      <c r="D83" s="19"/>
      <c r="E83" s="34" t="s">
        <v>100</v>
      </c>
    </row>
    <row r="84" spans="1:5" ht="56.25" hidden="1">
      <c r="A84" s="106"/>
      <c r="B84" s="15" t="s">
        <v>403</v>
      </c>
      <c r="C84" s="14" t="s">
        <v>190</v>
      </c>
      <c r="D84" s="20"/>
      <c r="E84" s="35" t="s">
        <v>100</v>
      </c>
    </row>
    <row r="85" spans="1:5">
      <c r="A85" s="106" t="s">
        <v>404</v>
      </c>
      <c r="B85" s="106"/>
      <c r="C85" s="14" t="s">
        <v>192</v>
      </c>
      <c r="D85" s="29" t="str">
        <f>IF(TOC!$D$19="positive",SUM($D$78)+SUM($D$79)+SUM($D$82),"")</f>
        <v/>
      </c>
      <c r="E85" s="34"/>
    </row>
    <row r="86" spans="1:5">
      <c r="A86" s="106" t="s">
        <v>405</v>
      </c>
      <c r="B86" s="106"/>
      <c r="C86" s="14" t="s">
        <v>195</v>
      </c>
      <c r="D86" s="20"/>
      <c r="E86" s="35"/>
    </row>
    <row r="87" spans="1:5">
      <c r="A87" s="106" t="s">
        <v>406</v>
      </c>
      <c r="B87" s="106"/>
      <c r="C87" s="14" t="s">
        <v>197</v>
      </c>
      <c r="D87" s="29" t="str">
        <f>IF(TOC!$D$19="positive",SUM($D$85)-SUM($D$86),"")</f>
        <v/>
      </c>
      <c r="E87" s="34"/>
    </row>
    <row r="88" spans="1:5" ht="15" customHeight="1"/>
  </sheetData>
  <mergeCells count="40">
    <mergeCell ref="A79:A81"/>
    <mergeCell ref="A82:A84"/>
    <mergeCell ref="A85:B85"/>
    <mergeCell ref="A86:B86"/>
    <mergeCell ref="A87:B87"/>
    <mergeCell ref="A74:B74"/>
    <mergeCell ref="A75:B75"/>
    <mergeCell ref="A76:B76"/>
    <mergeCell ref="A77:B77"/>
    <mergeCell ref="A78:B78"/>
    <mergeCell ref="A62:B62"/>
    <mergeCell ref="A63:A65"/>
    <mergeCell ref="A66:B66"/>
    <mergeCell ref="A67:A72"/>
    <mergeCell ref="A73:B73"/>
    <mergeCell ref="A46:A48"/>
    <mergeCell ref="A49:B49"/>
    <mergeCell ref="A50:A54"/>
    <mergeCell ref="A55:A57"/>
    <mergeCell ref="A58:A61"/>
    <mergeCell ref="A41:B41"/>
    <mergeCell ref="A42:B42"/>
    <mergeCell ref="A43:B43"/>
    <mergeCell ref="A44:B44"/>
    <mergeCell ref="A45:B45"/>
    <mergeCell ref="A36:B36"/>
    <mergeCell ref="A37:B37"/>
    <mergeCell ref="A38:B38"/>
    <mergeCell ref="A39:B39"/>
    <mergeCell ref="A40:B40"/>
    <mergeCell ref="A27:B27"/>
    <mergeCell ref="A28:B28"/>
    <mergeCell ref="A29:A33"/>
    <mergeCell ref="A34:B34"/>
    <mergeCell ref="A35:B35"/>
    <mergeCell ref="A3:C4"/>
    <mergeCell ref="A5:A13"/>
    <mergeCell ref="A14:A20"/>
    <mergeCell ref="A21:B21"/>
    <mergeCell ref="A22:A26"/>
  </mergeCells>
  <hyperlinks>
    <hyperlink ref="A1" location="'TOC'!B19" display="TOC"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E31"/>
  <sheetViews>
    <sheetView workbookViewId="0">
      <pane ySplit="1" topLeftCell="A2" activePane="bottomLeft" state="frozen"/>
      <selection pane="bottomLeft"/>
    </sheetView>
  </sheetViews>
  <sheetFormatPr defaultRowHeight="15"/>
  <cols>
    <col min="1" max="2" width="15" customWidth="1"/>
    <col min="3" max="3" width="10" customWidth="1"/>
    <col min="4" max="4" width="15" customWidth="1"/>
    <col min="5" max="5" width="29.85546875" bestFit="1" customWidth="1"/>
  </cols>
  <sheetData>
    <row r="1" spans="1:5" ht="15" customHeight="1">
      <c r="A1" s="11" t="s">
        <v>74</v>
      </c>
      <c r="B1" s="12" t="s">
        <v>40</v>
      </c>
    </row>
    <row r="2" spans="1:5" ht="15" customHeight="1"/>
    <row r="3" spans="1:5">
      <c r="A3" s="105"/>
      <c r="B3" s="105"/>
      <c r="C3" s="105"/>
      <c r="D3" s="81" t="s">
        <v>407</v>
      </c>
      <c r="E3" s="41" t="s">
        <v>84</v>
      </c>
    </row>
    <row r="4" spans="1:5">
      <c r="A4" s="105"/>
      <c r="B4" s="105"/>
      <c r="C4" s="105"/>
      <c r="D4" s="14" t="s">
        <v>77</v>
      </c>
      <c r="E4" s="32" t="s">
        <v>76</v>
      </c>
    </row>
    <row r="5" spans="1:5" ht="22.5">
      <c r="A5" s="106" t="s">
        <v>408</v>
      </c>
      <c r="B5" s="18"/>
      <c r="C5" s="14" t="s">
        <v>77</v>
      </c>
      <c r="D5" s="19"/>
      <c r="E5" s="48" t="s">
        <v>409</v>
      </c>
    </row>
    <row r="6" spans="1:5" ht="22.5" hidden="1">
      <c r="A6" s="106"/>
      <c r="B6" s="15" t="s">
        <v>410</v>
      </c>
      <c r="C6" s="14" t="s">
        <v>411</v>
      </c>
      <c r="D6" s="20"/>
      <c r="E6" s="19"/>
    </row>
    <row r="7" spans="1:5" hidden="1">
      <c r="A7" s="106"/>
      <c r="B7" s="15" t="s">
        <v>412</v>
      </c>
      <c r="C7" s="14" t="s">
        <v>90</v>
      </c>
      <c r="D7" s="19"/>
      <c r="E7" s="20"/>
    </row>
    <row r="8" spans="1:5" hidden="1">
      <c r="A8" s="106"/>
      <c r="B8" s="15" t="s">
        <v>413</v>
      </c>
      <c r="C8" s="14" t="s">
        <v>94</v>
      </c>
      <c r="D8" s="20"/>
      <c r="E8" s="19"/>
    </row>
    <row r="9" spans="1:5" hidden="1">
      <c r="A9" s="106"/>
      <c r="B9" s="15" t="s">
        <v>414</v>
      </c>
      <c r="C9" s="14" t="s">
        <v>96</v>
      </c>
      <c r="D9" s="19"/>
      <c r="E9" s="20"/>
    </row>
    <row r="10" spans="1:5" ht="22.5" hidden="1">
      <c r="A10" s="106"/>
      <c r="B10" s="15" t="s">
        <v>415</v>
      </c>
      <c r="C10" s="14" t="s">
        <v>99</v>
      </c>
      <c r="D10" s="20"/>
      <c r="E10" s="19"/>
    </row>
    <row r="11" spans="1:5" ht="22.5" hidden="1">
      <c r="A11" s="106"/>
      <c r="B11" s="15" t="s">
        <v>416</v>
      </c>
      <c r="C11" s="14" t="s">
        <v>102</v>
      </c>
      <c r="D11" s="19"/>
      <c r="E11" s="20"/>
    </row>
    <row r="12" spans="1:5" hidden="1">
      <c r="A12" s="106"/>
      <c r="B12" s="15" t="s">
        <v>417</v>
      </c>
      <c r="C12" s="14" t="s">
        <v>104</v>
      </c>
      <c r="D12" s="20"/>
      <c r="E12" s="19"/>
    </row>
    <row r="13" spans="1:5" ht="22.5">
      <c r="A13" s="106" t="s">
        <v>418</v>
      </c>
      <c r="B13" s="18"/>
      <c r="C13" s="14" t="s">
        <v>106</v>
      </c>
      <c r="D13" s="19"/>
      <c r="E13" s="38" t="s">
        <v>409</v>
      </c>
    </row>
    <row r="14" spans="1:5" ht="22.5" hidden="1">
      <c r="A14" s="106"/>
      <c r="B14" s="15" t="s">
        <v>410</v>
      </c>
      <c r="C14" s="14" t="s">
        <v>419</v>
      </c>
      <c r="D14" s="20"/>
      <c r="E14" s="34" t="s">
        <v>100</v>
      </c>
    </row>
    <row r="15" spans="1:5" hidden="1">
      <c r="A15" s="106"/>
      <c r="B15" s="15" t="s">
        <v>412</v>
      </c>
      <c r="C15" s="14" t="s">
        <v>110</v>
      </c>
      <c r="D15" s="19"/>
      <c r="E15" s="35" t="s">
        <v>100</v>
      </c>
    </row>
    <row r="16" spans="1:5" hidden="1">
      <c r="A16" s="106"/>
      <c r="B16" s="15" t="s">
        <v>413</v>
      </c>
      <c r="C16" s="14" t="s">
        <v>112</v>
      </c>
      <c r="D16" s="20"/>
      <c r="E16" s="34" t="s">
        <v>100</v>
      </c>
    </row>
    <row r="17" spans="1:5" hidden="1">
      <c r="A17" s="106"/>
      <c r="B17" s="15" t="s">
        <v>414</v>
      </c>
      <c r="C17" s="14" t="s">
        <v>113</v>
      </c>
      <c r="D17" s="19"/>
      <c r="E17" s="35" t="s">
        <v>100</v>
      </c>
    </row>
    <row r="18" spans="1:5" ht="22.5" hidden="1">
      <c r="A18" s="106"/>
      <c r="B18" s="15" t="s">
        <v>415</v>
      </c>
      <c r="C18" s="14" t="s">
        <v>114</v>
      </c>
      <c r="D18" s="20"/>
      <c r="E18" s="34" t="s">
        <v>100</v>
      </c>
    </row>
    <row r="19" spans="1:5" ht="22.5" hidden="1">
      <c r="A19" s="106"/>
      <c r="B19" s="15" t="s">
        <v>416</v>
      </c>
      <c r="C19" s="14" t="s">
        <v>115</v>
      </c>
      <c r="D19" s="19"/>
      <c r="E19" s="35" t="s">
        <v>100</v>
      </c>
    </row>
    <row r="20" spans="1:5" hidden="1">
      <c r="A20" s="106"/>
      <c r="B20" s="15" t="s">
        <v>417</v>
      </c>
      <c r="C20" s="14" t="s">
        <v>117</v>
      </c>
      <c r="D20" s="20"/>
      <c r="E20" s="34" t="s">
        <v>100</v>
      </c>
    </row>
    <row r="21" spans="1:5">
      <c r="A21" s="106" t="s">
        <v>420</v>
      </c>
      <c r="B21" s="18"/>
      <c r="C21" s="14" t="s">
        <v>119</v>
      </c>
      <c r="D21" s="19"/>
      <c r="E21" s="40"/>
    </row>
    <row r="22" spans="1:5" ht="22.5" hidden="1">
      <c r="A22" s="106"/>
      <c r="B22" s="15" t="s">
        <v>410</v>
      </c>
      <c r="C22" s="14" t="s">
        <v>421</v>
      </c>
      <c r="D22" s="20"/>
      <c r="E22" s="19"/>
    </row>
    <row r="23" spans="1:5" ht="22.5">
      <c r="A23" s="106"/>
      <c r="B23" s="15" t="s">
        <v>422</v>
      </c>
      <c r="C23" s="14" t="s">
        <v>423</v>
      </c>
      <c r="D23" s="19"/>
      <c r="E23" s="20"/>
    </row>
    <row r="24" spans="1:5" ht="22.5">
      <c r="A24" s="106"/>
      <c r="B24" s="15" t="s">
        <v>424</v>
      </c>
      <c r="C24" s="14" t="s">
        <v>425</v>
      </c>
      <c r="D24" s="20"/>
      <c r="E24" s="37" t="s">
        <v>426</v>
      </c>
    </row>
    <row r="25" spans="1:5" hidden="1">
      <c r="A25" s="106"/>
      <c r="B25" s="15" t="s">
        <v>412</v>
      </c>
      <c r="C25" s="14" t="s">
        <v>123</v>
      </c>
      <c r="D25" s="19"/>
      <c r="E25" s="20"/>
    </row>
    <row r="26" spans="1:5" hidden="1">
      <c r="A26" s="106"/>
      <c r="B26" s="15" t="s">
        <v>413</v>
      </c>
      <c r="C26" s="14" t="s">
        <v>124</v>
      </c>
      <c r="D26" s="20"/>
    </row>
    <row r="27" spans="1:5" hidden="1">
      <c r="A27" s="106"/>
      <c r="B27" s="15" t="s">
        <v>414</v>
      </c>
      <c r="C27" s="14" t="s">
        <v>125</v>
      </c>
      <c r="D27" s="19"/>
    </row>
    <row r="28" spans="1:5" ht="22.5" hidden="1">
      <c r="A28" s="106"/>
      <c r="B28" s="15" t="s">
        <v>415</v>
      </c>
      <c r="C28" s="14" t="s">
        <v>127</v>
      </c>
      <c r="D28" s="20"/>
    </row>
    <row r="29" spans="1:5" ht="22.5" hidden="1">
      <c r="A29" s="106"/>
      <c r="B29" s="15" t="s">
        <v>416</v>
      </c>
      <c r="C29" s="14" t="s">
        <v>128</v>
      </c>
      <c r="D29" s="19"/>
    </row>
    <row r="30" spans="1:5" hidden="1">
      <c r="A30" s="106"/>
      <c r="B30" s="15" t="s">
        <v>417</v>
      </c>
      <c r="C30" s="14" t="s">
        <v>129</v>
      </c>
      <c r="D30" s="20"/>
    </row>
    <row r="31" spans="1:5" ht="15" customHeight="1"/>
  </sheetData>
  <mergeCells count="4">
    <mergeCell ref="A3:C4"/>
    <mergeCell ref="A5:A12"/>
    <mergeCell ref="A13:A20"/>
    <mergeCell ref="A21:A30"/>
  </mergeCells>
  <hyperlinks>
    <hyperlink ref="A1" location="'TOC'!B20" display="TOC"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F26"/>
  <sheetViews>
    <sheetView workbookViewId="0">
      <pane ySplit="1" topLeftCell="A2" activePane="bottomLeft" state="frozen"/>
      <selection pane="bottomLeft"/>
    </sheetView>
  </sheetViews>
  <sheetFormatPr defaultRowHeight="15"/>
  <cols>
    <col min="1" max="2" width="15" customWidth="1"/>
    <col min="3" max="3" width="10" customWidth="1"/>
    <col min="4" max="5" width="15" customWidth="1"/>
    <col min="6" max="6" width="29.85546875" bestFit="1" customWidth="1"/>
  </cols>
  <sheetData>
    <row r="1" spans="1:6" ht="15" customHeight="1">
      <c r="A1" s="11" t="s">
        <v>74</v>
      </c>
      <c r="B1" s="12" t="s">
        <v>43</v>
      </c>
    </row>
    <row r="2" spans="1:6" ht="15" customHeight="1">
      <c r="F2" s="41" t="s">
        <v>84</v>
      </c>
    </row>
    <row r="3" spans="1:6" ht="45">
      <c r="A3" s="105"/>
      <c r="B3" s="105"/>
      <c r="C3" s="105"/>
      <c r="D3" s="13" t="s">
        <v>427</v>
      </c>
      <c r="E3" s="13" t="s">
        <v>407</v>
      </c>
      <c r="F3" s="32" t="s">
        <v>76</v>
      </c>
    </row>
    <row r="4" spans="1:6">
      <c r="A4" s="105"/>
      <c r="B4" s="105"/>
      <c r="C4" s="105"/>
      <c r="D4" s="14" t="s">
        <v>77</v>
      </c>
      <c r="E4" s="14" t="s">
        <v>83</v>
      </c>
      <c r="F4" s="14"/>
    </row>
    <row r="5" spans="1:6">
      <c r="A5" s="106" t="s">
        <v>428</v>
      </c>
      <c r="B5" s="18"/>
      <c r="C5" s="14" t="s">
        <v>77</v>
      </c>
      <c r="D5" s="25" t="s">
        <v>429</v>
      </c>
      <c r="E5" s="19"/>
      <c r="F5" s="19"/>
    </row>
    <row r="6" spans="1:6" hidden="1">
      <c r="A6" s="106"/>
      <c r="B6" s="15" t="s">
        <v>412</v>
      </c>
      <c r="C6" s="14" t="s">
        <v>83</v>
      </c>
      <c r="D6" s="25" t="s">
        <v>429</v>
      </c>
      <c r="E6" s="20"/>
      <c r="F6" s="20"/>
    </row>
    <row r="7" spans="1:6" hidden="1">
      <c r="A7" s="106"/>
      <c r="B7" s="15" t="s">
        <v>413</v>
      </c>
      <c r="C7" s="14" t="s">
        <v>90</v>
      </c>
      <c r="D7" s="25" t="s">
        <v>429</v>
      </c>
      <c r="E7" s="19"/>
      <c r="F7" s="19"/>
    </row>
    <row r="8" spans="1:6" hidden="1">
      <c r="A8" s="106"/>
      <c r="B8" s="15" t="s">
        <v>414</v>
      </c>
      <c r="C8" s="14" t="s">
        <v>94</v>
      </c>
      <c r="D8" s="25" t="s">
        <v>429</v>
      </c>
      <c r="E8" s="20"/>
      <c r="F8" s="20"/>
    </row>
    <row r="9" spans="1:6" ht="22.5" hidden="1">
      <c r="A9" s="106"/>
      <c r="B9" s="15" t="s">
        <v>415</v>
      </c>
      <c r="C9" s="14" t="s">
        <v>96</v>
      </c>
      <c r="D9" s="25" t="s">
        <v>429</v>
      </c>
      <c r="E9" s="19"/>
      <c r="F9" s="19"/>
    </row>
    <row r="10" spans="1:6" ht="22.5" hidden="1">
      <c r="A10" s="106"/>
      <c r="B10" s="15" t="s">
        <v>416</v>
      </c>
      <c r="C10" s="14" t="s">
        <v>99</v>
      </c>
      <c r="D10" s="25" t="s">
        <v>429</v>
      </c>
      <c r="E10" s="20"/>
      <c r="F10" s="20"/>
    </row>
    <row r="11" spans="1:6" hidden="1">
      <c r="A11" s="106"/>
      <c r="B11" s="15" t="s">
        <v>417</v>
      </c>
      <c r="C11" s="14" t="s">
        <v>102</v>
      </c>
      <c r="D11" s="25" t="s">
        <v>429</v>
      </c>
      <c r="E11" s="19"/>
      <c r="F11" s="19"/>
    </row>
    <row r="12" spans="1:6">
      <c r="A12" s="106" t="s">
        <v>430</v>
      </c>
      <c r="B12" s="18"/>
      <c r="C12" s="14" t="s">
        <v>104</v>
      </c>
      <c r="D12" s="20"/>
      <c r="E12" s="25" t="s">
        <v>429</v>
      </c>
      <c r="F12" s="19"/>
    </row>
    <row r="13" spans="1:6" hidden="1">
      <c r="A13" s="106"/>
      <c r="B13" s="15" t="s">
        <v>412</v>
      </c>
      <c r="C13" s="14" t="s">
        <v>106</v>
      </c>
      <c r="D13" s="19"/>
      <c r="E13" s="25" t="s">
        <v>429</v>
      </c>
      <c r="F13" s="20"/>
    </row>
    <row r="14" spans="1:6" hidden="1">
      <c r="A14" s="106"/>
      <c r="B14" s="15" t="s">
        <v>413</v>
      </c>
      <c r="C14" s="14" t="s">
        <v>108</v>
      </c>
      <c r="D14" s="20"/>
      <c r="E14" s="25" t="s">
        <v>429</v>
      </c>
      <c r="F14" s="19"/>
    </row>
    <row r="15" spans="1:6" hidden="1">
      <c r="A15" s="106"/>
      <c r="B15" s="15" t="s">
        <v>414</v>
      </c>
      <c r="C15" s="14" t="s">
        <v>110</v>
      </c>
      <c r="D15" s="19"/>
      <c r="E15" s="25" t="s">
        <v>429</v>
      </c>
      <c r="F15" s="20"/>
    </row>
    <row r="16" spans="1:6" ht="22.5" hidden="1">
      <c r="A16" s="106"/>
      <c r="B16" s="15" t="s">
        <v>415</v>
      </c>
      <c r="C16" s="14" t="s">
        <v>112</v>
      </c>
      <c r="D16" s="20"/>
      <c r="E16" s="25" t="s">
        <v>429</v>
      </c>
      <c r="F16" s="19"/>
    </row>
    <row r="17" spans="1:6" ht="22.5" hidden="1">
      <c r="A17" s="106"/>
      <c r="B17" s="15" t="s">
        <v>416</v>
      </c>
      <c r="C17" s="14" t="s">
        <v>113</v>
      </c>
      <c r="D17" s="19"/>
      <c r="E17" s="25" t="s">
        <v>429</v>
      </c>
      <c r="F17" s="20"/>
    </row>
    <row r="18" spans="1:6" hidden="1">
      <c r="A18" s="106"/>
      <c r="B18" s="15" t="s">
        <v>417</v>
      </c>
      <c r="C18" s="14" t="s">
        <v>114</v>
      </c>
      <c r="D18" s="20"/>
      <c r="E18" s="25" t="s">
        <v>429</v>
      </c>
      <c r="F18" s="19"/>
    </row>
    <row r="19" spans="1:6">
      <c r="A19" s="106" t="s">
        <v>431</v>
      </c>
      <c r="B19" s="18"/>
      <c r="C19" s="14" t="s">
        <v>115</v>
      </c>
      <c r="D19" s="25" t="s">
        <v>429</v>
      </c>
      <c r="E19" s="19"/>
      <c r="F19" s="19"/>
    </row>
    <row r="20" spans="1:6" hidden="1">
      <c r="A20" s="106"/>
      <c r="B20" s="15" t="s">
        <v>412</v>
      </c>
      <c r="C20" s="14" t="s">
        <v>117</v>
      </c>
      <c r="D20" s="25" t="s">
        <v>429</v>
      </c>
      <c r="E20" s="20"/>
    </row>
    <row r="21" spans="1:6" hidden="1">
      <c r="A21" s="106"/>
      <c r="B21" s="15" t="s">
        <v>413</v>
      </c>
      <c r="C21" s="14" t="s">
        <v>119</v>
      </c>
      <c r="D21" s="25" t="s">
        <v>429</v>
      </c>
      <c r="E21" s="19"/>
    </row>
    <row r="22" spans="1:6" hidden="1">
      <c r="A22" s="106"/>
      <c r="B22" s="15" t="s">
        <v>414</v>
      </c>
      <c r="C22" s="14" t="s">
        <v>122</v>
      </c>
      <c r="D22" s="25" t="s">
        <v>429</v>
      </c>
      <c r="E22" s="20"/>
    </row>
    <row r="23" spans="1:6" ht="22.5" hidden="1">
      <c r="A23" s="106"/>
      <c r="B23" s="15" t="s">
        <v>415</v>
      </c>
      <c r="C23" s="14" t="s">
        <v>123</v>
      </c>
      <c r="D23" s="25" t="s">
        <v>429</v>
      </c>
      <c r="E23" s="19"/>
    </row>
    <row r="24" spans="1:6" ht="22.5" hidden="1">
      <c r="A24" s="106"/>
      <c r="B24" s="15" t="s">
        <v>416</v>
      </c>
      <c r="C24" s="14" t="s">
        <v>124</v>
      </c>
      <c r="D24" s="25" t="s">
        <v>429</v>
      </c>
      <c r="E24" s="20"/>
    </row>
    <row r="25" spans="1:6" hidden="1">
      <c r="A25" s="106"/>
      <c r="B25" s="15" t="s">
        <v>417</v>
      </c>
      <c r="C25" s="14" t="s">
        <v>125</v>
      </c>
      <c r="D25" s="25" t="s">
        <v>429</v>
      </c>
      <c r="E25" s="19"/>
    </row>
    <row r="26" spans="1:6" ht="15" customHeight="1"/>
  </sheetData>
  <mergeCells count="4">
    <mergeCell ref="A3:C4"/>
    <mergeCell ref="A5:A11"/>
    <mergeCell ref="A12:A18"/>
    <mergeCell ref="A19:A25"/>
  </mergeCells>
  <hyperlinks>
    <hyperlink ref="A1" location="'TOC'!B21" display="TOC" xr:uid="{00000000-0004-0000-08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1e3213a6-3d3a-4fd1-b2e1-5dac641bbf5e" ContentTypeId="0x0101001A9AF98CE4D646E7BAD5E0A615FBC45700531684C5AA7845B1B8AD3BF3F8A4C4F8" PreviousValue="false"/>
</file>

<file path=customXml/item4.xml><?xml version="1.0" encoding="utf-8"?>
<ct:contentTypeSchema xmlns:ct="http://schemas.microsoft.com/office/2006/metadata/contentType" xmlns:ma="http://schemas.microsoft.com/office/2006/metadata/properties/metaAttributes" ct:_="" ma:_="" ma:contentTypeName="DNB Taak Document" ma:contentTypeID="0x0101001A9AF98CE4D646E7BAD5E0A615FBC45700531684C5AA7845B1B8AD3BF3F8A4C4F800C9DC850DB77DD046BE5F0AF3276167AD" ma:contentTypeVersion="49" ma:contentTypeDescription="DNB Taak Document" ma:contentTypeScope="" ma:versionID="5f42b36ae4a9926adc2781fdaff4e13d">
  <xsd:schema xmlns:xsd="http://www.w3.org/2001/XMLSchema" xmlns:xs="http://www.w3.org/2001/XMLSchema" xmlns:p="http://schemas.microsoft.com/office/2006/metadata/properties" xmlns:ns1="http://schemas.microsoft.com/sharepoint/v3" xmlns:ns2="f072c7c8-c0ca-48e9-a9c4-2a029bcf732c" xmlns:ns3="2b2d6af0-6ef9-4528-a5b2-ebdab4a20137" xmlns:ns4="http://schemas.dnb.nl/sharepoint" xmlns:ns5="http://schemas.microsoft.com/sharepoint/v4" targetNamespace="http://schemas.microsoft.com/office/2006/metadata/properties" ma:root="true" ma:fieldsID="33dbc09ee928c8416fd892302db1d045" ns1:_="" ns2:_="" ns3:_="" ns4:_="" ns5:_="">
    <xsd:import namespace="http://schemas.microsoft.com/sharepoint/v3"/>
    <xsd:import namespace="f072c7c8-c0ca-48e9-a9c4-2a029bcf732c"/>
    <xsd:import namespace="2b2d6af0-6ef9-4528-a5b2-ebdab4a20137"/>
    <xsd:import namespace="http://schemas.dnb.nl/sharepoint"/>
    <xsd:import namespace="http://schemas.microsoft.com/sharepoint/v4"/>
    <xsd:element name="properties">
      <xsd:complexType>
        <xsd:sequence>
          <xsd:element name="documentManagement">
            <xsd:complexType>
              <xsd:all>
                <xsd:element ref="ns2:DNB_Distributie" minOccurs="0"/>
                <xsd:element ref="ns2:DNB_AuteurFix" minOccurs="0"/>
                <xsd:element ref="ns2:DNB_Ontvanger" minOccurs="0"/>
                <xsd:element ref="ns2:DNB_CCOntvanger" minOccurs="0"/>
                <xsd:element ref="ns2:DNB_Opmerkingen" minOccurs="0"/>
                <xsd:element ref="ns2:DNB_Sjabloon" minOccurs="0"/>
                <xsd:element ref="ns2:DNB_EmTo" minOccurs="0"/>
                <xsd:element ref="ns2:DNB_EmFromName" minOccurs="0"/>
                <xsd:element ref="ns2:DNB_EmCC" minOccurs="0"/>
                <xsd:element ref="ns2:DNB_EmDate" minOccurs="0"/>
                <xsd:element ref="ns2:DNB_EmAttachCount" minOccurs="0"/>
                <xsd:element ref="ns2:DNB_EmAttachmentNames" minOccurs="0"/>
                <xsd:element ref="ns2:n5abb288ad104138b2cc16855f6b7dac" minOccurs="0"/>
                <xsd:element ref="ns2:TaxCatchAll" minOccurs="0"/>
                <xsd:element ref="ns3:MediaServiceKeyPoints" minOccurs="0"/>
                <xsd:element ref="ns4:_dlc_DocId" minOccurs="0"/>
                <xsd:element ref="ns4:_dlc_DocIdUrl" minOccurs="0"/>
                <xsd:element ref="ns2:m2811a07b6c6fd47188d63596ada41d4" minOccurs="0"/>
                <xsd:element ref="ns2:_dlc_DocIdPersistId" minOccurs="0"/>
                <xsd:element ref="ns2:f416c62b8084a6924c1caabc0cb60db6" minOccurs="0"/>
                <xsd:element ref="ns2:TaxCatchAllLabel" minOccurs="0"/>
                <xsd:element ref="ns3:MediaServiceAutoKeyPoints" minOccurs="0"/>
                <xsd:element ref="ns2:c92f7bc24b2444648527ddfeee2a2b08" minOccurs="0"/>
                <xsd:element ref="ns3:MediaServiceFastMetadata" minOccurs="0"/>
                <xsd:element ref="ns5:IconOverlay" minOccurs="0"/>
                <xsd:element ref="ns1:_vti_ItemHoldRecordStatus" minOccurs="0"/>
                <xsd:element ref="ns3:MediaServiceMetadata" minOccurs="0"/>
                <xsd:element ref="ns2:od8e6e3d90a0498c44d1c8f50b765f78" minOccurs="0"/>
                <xsd:element ref="ns2:ce43ac4ada01bb4f0f5218f9cc256b90" minOccurs="0"/>
                <xsd:element ref="ns1:_vti_ItemDeclaredRecord" minOccurs="0"/>
                <xsd:element ref="ns2:fa46e8b1d6f9e6e4fd0a26f962031ba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8" nillable="true" ma:displayName="Hold and Record Status" ma:decimals="0" ma:description="" ma:hidden="true" ma:indexed="true" ma:internalName="_vti_ItemHoldRecordStatus" ma:readOnly="true">
      <xsd:simpleType>
        <xsd:restriction base="dms:Unknown"/>
      </xsd:simpleType>
    </xsd:element>
    <xsd:element name="_vti_ItemDeclaredRecord" ma:index="42" nillable="true" ma:displayName="Declared Record" ma:hidden="true" ma:internalName="_vti_ItemDeclaredRecor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072c7c8-c0ca-48e9-a9c4-2a029bcf732c" elementFormDefault="qualified">
    <xsd:import namespace="http://schemas.microsoft.com/office/2006/documentManagement/types"/>
    <xsd:import namespace="http://schemas.microsoft.com/office/infopath/2007/PartnerControls"/>
    <xsd:element name="DNB_Distributie" ma:index="2" nillable="true" ma:displayName="Distributie" ma:default="False" ma:internalName="DNB_Distributie">
      <xsd:simpleType>
        <xsd:restriction base="dms:Boolean"/>
      </xsd:simpleType>
    </xsd:element>
    <xsd:element name="DNB_AuteurFix" ma:index="8" nillable="true" ma:displayName="Author" ma:SearchPeopleOnly="false" ma:internalName="DNB_AuteurFix">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_Ontvanger" ma:index="9" nillable="true" ma:displayName="Recipient" ma:SearchPeopleOnly="false" ma:internalName="DNB_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_CCOntvanger" ma:index="10" nillable="true" ma:displayName="CC Recipient" ma:SearchPeopleOnly="false" ma:internalName="DNB_CC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_Opmerkingen" ma:index="11" nillable="true" ma:displayName="Remarks" ma:hidden="true" ma:internalName="DNB_Opmerkingen">
      <xsd:simpleType>
        <xsd:restriction base="dms:Note"/>
      </xsd:simpleType>
    </xsd:element>
    <xsd:element name="DNB_Sjabloon" ma:index="12" nillable="true" ma:displayName="Sjabloon" ma:hidden="true" ma:internalName="DNB_Sjabloon">
      <xsd:simpleType>
        <xsd:restriction base="dms:Text"/>
      </xsd:simpleType>
    </xsd:element>
    <xsd:element name="DNB_EmTo" ma:index="13" nillable="true" ma:displayName="E-mail To" ma:hidden="true" ma:internalName="DNB_EmTo">
      <xsd:simpleType>
        <xsd:restriction base="dms:Note">
          <xsd:maxLength value="255"/>
        </xsd:restriction>
      </xsd:simpleType>
    </xsd:element>
    <xsd:element name="DNB_EmFromName" ma:index="14" nillable="true" ma:displayName="E-mail From" ma:hidden="true" ma:internalName="DNB_EmFromName">
      <xsd:simpleType>
        <xsd:restriction base="dms:Text"/>
      </xsd:simpleType>
    </xsd:element>
    <xsd:element name="DNB_EmCC" ma:index="15" nillable="true" ma:displayName="E-mail CC" ma:hidden="true" ma:internalName="DNB_EmCC">
      <xsd:simpleType>
        <xsd:restriction base="dms:Note">
          <xsd:maxLength value="255"/>
        </xsd:restriction>
      </xsd:simpleType>
    </xsd:element>
    <xsd:element name="DNB_EmDate" ma:index="16" nillable="true" ma:displayName="E-mail Date" ma:hidden="true" ma:internalName="DNB_EmDate">
      <xsd:simpleType>
        <xsd:restriction base="dms:DateTime"/>
      </xsd:simpleType>
    </xsd:element>
    <xsd:element name="DNB_EmAttachCount" ma:index="17" nillable="true" ma:displayName="E-mail Attachment Count" ma:hidden="true" ma:internalName="DNB_EmAttachCount">
      <xsd:simpleType>
        <xsd:restriction base="dms:Text"/>
      </xsd:simpleType>
    </xsd:element>
    <xsd:element name="DNB_EmAttachmentNames" ma:index="18" nillable="true" ma:displayName="E-mail Attachment Names" ma:hidden="true" ma:internalName="DNB_EmAttachmentNames">
      <xsd:simpleType>
        <xsd:restriction base="dms:Note">
          <xsd:maxLength value="255"/>
        </xsd:restriction>
      </xsd:simpleType>
    </xsd:element>
    <xsd:element name="n5abb288ad104138b2cc16855f6b7dac" ma:index="19" ma:taxonomy="true" ma:internalName="n5abb288ad104138b2cc16855f6b7dac" ma:taxonomyFieldName="Jaar" ma:displayName="Jaar" ma:readOnly="false" ma:default="-1;#2022|f4f01773-a9ce-460f-8fd6-1086913995c1" ma:fieldId="{75abb288-ad10-4138-b2cc-16855f6b7dac}" ma:taxonomyMulti="true" ma:sspId="b8135cd8-dd77-44d6-bdcc-adbf336672a2" ma:termSetId="6f132419-79c5-44a3-b449-cfea9414959a" ma:anchorId="00000000-0000-0000-0000-000000000000" ma:open="false" ma:isKeyword="false">
      <xsd:complexType>
        <xsd:sequence>
          <xsd:element ref="pc:Terms" minOccurs="0" maxOccurs="1"/>
        </xsd:sequence>
      </xsd:complexType>
    </xsd:element>
    <xsd:element name="TaxCatchAll" ma:index="20" nillable="true" ma:displayName="Taxonomy Catch All Column" ma:description="" ma:hidden="true" ma:list="{4c364233-83a2-4c63-bca2-fadbfc86c730}" ma:internalName="TaxCatchAll" ma:showField="CatchAllData" ma:web="f072c7c8-c0ca-48e9-a9c4-2a029bcf732c">
      <xsd:complexType>
        <xsd:complexContent>
          <xsd:extension base="dms:MultiChoiceLookup">
            <xsd:sequence>
              <xsd:element name="Value" type="dms:Lookup" maxOccurs="unbounded" minOccurs="0" nillable="true"/>
            </xsd:sequence>
          </xsd:extension>
        </xsd:complexContent>
      </xsd:complexType>
    </xsd:element>
    <xsd:element name="m2811a07b6c6fd47188d63596ada41d4" ma:index="27" nillable="true" ma:taxonomy="true" ma:internalName="m2811a07b6c6fd47188d63596ada41d4" ma:taxonomyFieldName="DNB_Afdeling" ma:displayName="Department" ma:fieldId="{62811a07-b6c6-fd47-188d-63596ada41d4}" ma:sspId="b8135cd8-dd77-44d6-bdcc-adbf336672a2" ma:termSetId="f1bb8585-b79d-427a-822a-3c18649c7534" ma:anchorId="b61b89a1-fb9f-476c-9b0d-f5c5c893d3bc" ma:open="false" ma:isKeyword="false">
      <xsd:complexType>
        <xsd:sequence>
          <xsd:element ref="pc:Terms" minOccurs="0" maxOccurs="1"/>
        </xsd:sequence>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f416c62b8084a6924c1caabc0cb60db6" ma:index="30" nillable="true" ma:taxonomy="true" ma:internalName="f416c62b8084a6924c1caabc0cb60db6" ma:taxonomyFieldName="DNB_Divisie" ma:displayName="Division" ma:fieldId="{f416c62b-8084-a692-4c1c-aabc0cb60db6}" ma:sspId="b8135cd8-dd77-44d6-bdcc-adbf336672a2" ma:termSetId="f1bb8585-b79d-427a-822a-3c18649c7534" ma:anchorId="b61b89a1-fb9f-476c-9b0d-f5c5c893d3bc" ma:open="false" ma:isKeyword="false">
      <xsd:complexType>
        <xsd:sequence>
          <xsd:element ref="pc:Terms" minOccurs="0" maxOccurs="1"/>
        </xsd:sequence>
      </xsd:complexType>
    </xsd:element>
    <xsd:element name="TaxCatchAllLabel" ma:index="31" nillable="true" ma:displayName="Taxonomy Catch All Column1" ma:description="" ma:hidden="true" ma:list="{4c364233-83a2-4c63-bca2-fadbfc86c730}" ma:internalName="TaxCatchAllLabel" ma:readOnly="true" ma:showField="CatchAllDataLabel" ma:web="f072c7c8-c0ca-48e9-a9c4-2a029bcf732c">
      <xsd:complexType>
        <xsd:complexContent>
          <xsd:extension base="dms:MultiChoiceLookup">
            <xsd:sequence>
              <xsd:element name="Value" type="dms:Lookup" maxOccurs="unbounded" minOccurs="0" nillable="true"/>
            </xsd:sequence>
          </xsd:extension>
        </xsd:complexContent>
      </xsd:complexType>
    </xsd:element>
    <xsd:element name="c92f7bc24b2444648527ddfeee2a2b08" ma:index="33" nillable="true" ma:displayName="DNB-Afdeling_0" ma:hidden="true" ma:internalName="c92f7bc24b2444648527ddfeee2a2b08">
      <xsd:simpleType>
        <xsd:restriction base="dms:Note"/>
      </xsd:simpleType>
    </xsd:element>
    <xsd:element name="od8e6e3d90a0498c44d1c8f50b765f78" ma:index="40" ma:taxonomy="true" ma:internalName="od8e6e3d90a0498c44d1c8f50b765f78" ma:taxonomyFieldName="DNB_Taaklabel" ma:displayName="DNB Label" ma:default="" ma:fieldId="{8d8e6e3d-90a0-498c-44d1-c8f50b765f78}" ma:taxonomyMulti="true" ma:sspId="b8135cd8-dd77-44d6-bdcc-adbf336672a2" ma:termSetId="090b21a2-0fe0-4d6c-a6c2-301ed207ecf5" ma:anchorId="4e696c11-1ee8-4116-8f1d-5938043abce1" ma:open="false" ma:isKeyword="false">
      <xsd:complexType>
        <xsd:sequence>
          <xsd:element ref="pc:Terms" minOccurs="0" maxOccurs="1"/>
        </xsd:sequence>
      </xsd:complexType>
    </xsd:element>
    <xsd:element name="ce43ac4ada01bb4f0f5218f9cc256b90" ma:index="41" nillable="true" ma:taxonomy="true" ma:internalName="ce43ac4ada01bb4f0f5218f9cc256b90" ma:taxonomyFieldName="DNB_Documenttype_2" ma:displayName="Documenttype" ma:default="" ma:fieldId="{ce43ac4a-da01-bb4f-0f52-18f9cc256b90}" ma:sspId="b8135cd8-dd77-44d6-bdcc-adbf336672a2" ma:termSetId="395ce03d-0244-47ca-98a5-087ed0cdc9ff" ma:anchorId="00000000-0000-0000-0000-000000000000" ma:open="false" ma:isKeyword="false">
      <xsd:complexType>
        <xsd:sequence>
          <xsd:element ref="pc:Terms" minOccurs="0" maxOccurs="1"/>
        </xsd:sequence>
      </xsd:complexType>
    </xsd:element>
    <xsd:element name="fa46e8b1d6f9e6e4fd0a26f962031baf" ma:index="44" nillable="true" ma:taxonomy="true" ma:internalName="fa46e8b1d6f9e6e4fd0a26f962031baf" ma:taxonomyFieldName="DNB_Sector1" ma:displayName="Sector" ma:default="" ma:fieldId="{fa46e8b1-d6f9-e6e4-fd0a-26f962031baf}" ma:taxonomyMulti="true" ma:sspId="b8135cd8-dd77-44d6-bdcc-adbf336672a2" ma:termSetId="2286d354-b4d5-46d6-982d-f65ea82a118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2d6af0-6ef9-4528-a5b2-ebdab4a20137" elementFormDefault="qualified">
    <xsd:import namespace="http://schemas.microsoft.com/office/2006/documentManagement/types"/>
    <xsd:import namespace="http://schemas.microsoft.com/office/infopath/2007/PartnerControls"/>
    <xsd:element name="MediaServiceKeyPoints" ma:index="23" nillable="true" ma:displayName="KeyPoints" ma:internalName="MediaServiceKeyPoints" ma:readOnly="true">
      <xsd:simpleType>
        <xsd:restriction base="dms:Note">
          <xsd:maxLength value="255"/>
        </xsd:restriction>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FastMetadata" ma:index="36" nillable="true" ma:displayName="MediaServiceFastMetadata" ma:hidden="true" ma:internalName="MediaServiceFastMetadata" ma:readOnly="true">
      <xsd:simpleType>
        <xsd:restriction base="dms:Note"/>
      </xsd:simpleType>
    </xsd:element>
    <xsd:element name="MediaServiceMetadata" ma:index="39" nillable="true" ma:displayName="MediaServiceMetadata" ma:hidden="true" ma:internalName="MediaService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dnb.nl/sharepoint" elementFormDefault="qualified">
    <xsd:import namespace="http://schemas.microsoft.com/office/2006/documentManagement/types"/>
    <xsd:import namespace="http://schemas.microsoft.com/office/infopath/2007/PartnerControls"/>
    <xsd:element name="_dlc_DocId" ma:index="24" nillable="true" ma:displayName="Document ID Value" ma:description="The value of the document ID assigned to this item." ma:indexed="true"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DNB_AuteurFix xmlns="f072c7c8-c0ca-48e9-a9c4-2a029bcf732c">
      <UserInfo>
        <DisplayName/>
        <AccountId xsi:nil="true"/>
        <AccountType/>
      </UserInfo>
    </DNB_AuteurFix>
    <ce43ac4ada01bb4f0f5218f9cc256b90 xmlns="f072c7c8-c0ca-48e9-a9c4-2a029bcf732c">
      <Terms xmlns="http://schemas.microsoft.com/office/infopath/2007/PartnerControls"/>
    </ce43ac4ada01bb4f0f5218f9cc256b90>
    <DNB_Sjabloon xmlns="f072c7c8-c0ca-48e9-a9c4-2a029bcf732c" xsi:nil="true"/>
    <n5abb288ad104138b2cc16855f6b7dac xmlns="f072c7c8-c0ca-48e9-a9c4-2a029bcf732c">
      <Terms xmlns="http://schemas.microsoft.com/office/infopath/2007/PartnerControls">
        <TermInfo xmlns="http://schemas.microsoft.com/office/infopath/2007/PartnerControls">
          <TermName xmlns="http://schemas.microsoft.com/office/infopath/2007/PartnerControls">2022</TermName>
          <TermId xmlns="http://schemas.microsoft.com/office/infopath/2007/PartnerControls">f4f01773-a9ce-460f-8fd6-1086913995c1</TermId>
        </TermInfo>
      </Terms>
    </n5abb288ad104138b2cc16855f6b7dac>
    <DNB_Opmerkingen xmlns="f072c7c8-c0ca-48e9-a9c4-2a029bcf732c" xsi:nil="true"/>
    <f416c62b8084a6924c1caabc0cb60db6 xmlns="f072c7c8-c0ca-48e9-a9c4-2a029bcf732c">
      <Terms xmlns="http://schemas.microsoft.com/office/infopath/2007/PartnerControls">
        <TermInfo xmlns="http://schemas.microsoft.com/office/infopath/2007/PartnerControls">
          <TermName xmlns="http://schemas.microsoft.com/office/infopath/2007/PartnerControls">Toezicht Nationale Instellingen</TermName>
          <TermId xmlns="http://schemas.microsoft.com/office/infopath/2007/PartnerControls">708b4237-11b7-4352-96bc-6cd65a7e9b6c</TermId>
        </TermInfo>
      </Terms>
    </f416c62b8084a6924c1caabc0cb60db6>
    <m2811a07b6c6fd47188d63596ada41d4 xmlns="f072c7c8-c0ca-48e9-a9c4-2a029bcf732c">
      <Terms xmlns="http://schemas.microsoft.com/office/infopath/2007/PartnerControls">
        <TermInfo xmlns="http://schemas.microsoft.com/office/infopath/2007/PartnerControls">
          <TermName xmlns="http://schemas.microsoft.com/office/infopath/2007/PartnerControls">Elektronischgeld- ＆ Betaalinstellingen</TermName>
          <TermId xmlns="http://schemas.microsoft.com/office/infopath/2007/PartnerControls">67744950-2ef2-411b-b39d-8736839b496e</TermId>
        </TermInfo>
      </Terms>
    </m2811a07b6c6fd47188d63596ada41d4>
    <IconOverlay xmlns="http://schemas.microsoft.com/sharepoint/v4" xsi:nil="true"/>
    <DNB_EmTo xmlns="f072c7c8-c0ca-48e9-a9c4-2a029bcf732c" xsi:nil="true"/>
    <TaxCatchAll xmlns="f072c7c8-c0ca-48e9-a9c4-2a029bcf732c">
      <Value>13</Value>
      <Value>39</Value>
      <Value>2</Value>
      <Value>70</Value>
    </TaxCatchAll>
    <DNB_EmAttachmentNames xmlns="f072c7c8-c0ca-48e9-a9c4-2a029bcf732c" xsi:nil="true"/>
    <DNB_Distributie xmlns="f072c7c8-c0ca-48e9-a9c4-2a029bcf732c">false</DNB_Distributie>
    <DNB_EmCC xmlns="f072c7c8-c0ca-48e9-a9c4-2a029bcf732c" xsi:nil="true"/>
    <c92f7bc24b2444648527ddfeee2a2b08 xmlns="f072c7c8-c0ca-48e9-a9c4-2a029bcf732c" xsi:nil="true"/>
    <DNB_EmDate xmlns="f072c7c8-c0ca-48e9-a9c4-2a029bcf732c" xsi:nil="true"/>
    <DNB_CCOntvanger xmlns="f072c7c8-c0ca-48e9-a9c4-2a029bcf732c">
      <UserInfo>
        <DisplayName/>
        <AccountId xsi:nil="true"/>
        <AccountType/>
      </UserInfo>
    </DNB_CCOntvanger>
    <DNB_Ontvanger xmlns="f072c7c8-c0ca-48e9-a9c4-2a029bcf732c">
      <UserInfo>
        <DisplayName/>
        <AccountId xsi:nil="true"/>
        <AccountType/>
      </UserInfo>
    </DNB_Ontvanger>
    <DNB_EmFromName xmlns="f072c7c8-c0ca-48e9-a9c4-2a029bcf732c" xsi:nil="true"/>
    <_vti_ItemDeclaredRecord xmlns="http://schemas.microsoft.com/sharepoint/v3" xsi:nil="true"/>
    <DNB_EmAttachCount xmlns="f072c7c8-c0ca-48e9-a9c4-2a029bcf732c" xsi:nil="true"/>
    <fa46e8b1d6f9e6e4fd0a26f962031baf xmlns="f072c7c8-c0ca-48e9-a9c4-2a029bcf732c">
      <Terms xmlns="http://schemas.microsoft.com/office/infopath/2007/PartnerControls"/>
    </fa46e8b1d6f9e6e4fd0a26f962031baf>
    <od8e6e3d90a0498c44d1c8f50b765f78 xmlns="f072c7c8-c0ca-48e9-a9c4-2a029bcf732c">
      <Terms xmlns="http://schemas.microsoft.com/office/infopath/2007/PartnerControls">
        <TermInfo xmlns="http://schemas.microsoft.com/office/infopath/2007/PartnerControls">
          <TermName xmlns="http://schemas.microsoft.com/office/infopath/2007/PartnerControls">Prudentieel toezicht</TermName>
          <TermId xmlns="http://schemas.microsoft.com/office/infopath/2007/PartnerControls">2e3a1271-772c-4862-8365-d4a6d22f19e7</TermId>
        </TermInfo>
      </Terms>
    </od8e6e3d90a0498c44d1c8f50b765f78>
    <_dlc_DocId xmlns="http://schemas.dnb.nl/sharepoint">T031-1236815523-284</_dlc_DocId>
    <_dlc_DocIdUrl xmlns="http://schemas.dnb.nl/sharepoint">
      <Url>https://dnbnl.sharepoint.com/sites/TK-tu-BetaalinstellingEGI/_layouts/15/DocIdRedir.aspx?ID=T031-1236815523-284</Url>
      <Description>T031-1236815523-284</Description>
    </_dlc_DocIdUrl>
  </documentManagement>
</p:properties>
</file>

<file path=customXml/itemProps1.xml><?xml version="1.0" encoding="utf-8"?>
<ds:datastoreItem xmlns:ds="http://schemas.openxmlformats.org/officeDocument/2006/customXml" ds:itemID="{7390D88D-13C7-48D0-92AC-605D8DE2E12D}">
  <ds:schemaRefs>
    <ds:schemaRef ds:uri="http://schemas.microsoft.com/sharepoint/events"/>
    <ds:schemaRef ds:uri=""/>
  </ds:schemaRefs>
</ds:datastoreItem>
</file>

<file path=customXml/itemProps2.xml><?xml version="1.0" encoding="utf-8"?>
<ds:datastoreItem xmlns:ds="http://schemas.openxmlformats.org/officeDocument/2006/customXml" ds:itemID="{BD75DD8C-0811-494A-B2A1-FCF50B688950}">
  <ds:schemaRefs>
    <ds:schemaRef ds:uri="http://schemas.microsoft.com/sharepoint/v3/contenttype/forms"/>
  </ds:schemaRefs>
</ds:datastoreItem>
</file>

<file path=customXml/itemProps3.xml><?xml version="1.0" encoding="utf-8"?>
<ds:datastoreItem xmlns:ds="http://schemas.openxmlformats.org/officeDocument/2006/customXml" ds:itemID="{BF806E6A-6C0D-4244-9C62-7A83D5481498}">
  <ds:schemaRefs>
    <ds:schemaRef ds:uri="Microsoft.SharePoint.Taxonomy.ContentTypeSync"/>
  </ds:schemaRefs>
</ds:datastoreItem>
</file>

<file path=customXml/itemProps4.xml><?xml version="1.0" encoding="utf-8"?>
<ds:datastoreItem xmlns:ds="http://schemas.openxmlformats.org/officeDocument/2006/customXml" ds:itemID="{4CA8838E-1E1C-493A-9B88-E761E0B90B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072c7c8-c0ca-48e9-a9c4-2a029bcf732c"/>
    <ds:schemaRef ds:uri="2b2d6af0-6ef9-4528-a5b2-ebdab4a20137"/>
    <ds:schemaRef ds:uri="http://schemas.dnb.nl/sharepoint"/>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F8C79C0-3EDE-40DA-82E9-45B1D3215108}">
  <ds:schemaRefs>
    <ds:schemaRef ds:uri="http://purl.org/dc/terms/"/>
    <ds:schemaRef ds:uri="f072c7c8-c0ca-48e9-a9c4-2a029bcf732c"/>
    <ds:schemaRef ds:uri="http://schemas.microsoft.com/sharepoint/v3"/>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schemas.microsoft.com/sharepoint/v4"/>
    <ds:schemaRef ds:uri="http://schemas.microsoft.com/office/2006/documentManagement/types"/>
    <ds:schemaRef ds:uri="http://schemas.dnb.nl/sharepoint"/>
    <ds:schemaRef ds:uri="2b2d6af0-6ef9-4528-a5b2-ebdab4a20137"/>
    <ds:schemaRef ds:uri="http://www.w3.org/XML/1998/namespace"/>
  </ds:schemaRefs>
</ds:datastoreItem>
</file>

<file path=docMetadata/LabelInfo.xml><?xml version="1.0" encoding="utf-8"?>
<clbl:labelList xmlns:clbl="http://schemas.microsoft.com/office/2020/mipLabelMetadata">
  <clbl:label id="{ec7cb471-bbb9-48fe-b85f-0bdddd48d306}" enabled="1" method="Standard" siteId="{9ecbd628-0072-405d-8567-32c6750b0d3e}" contentBits="1" removed="0"/>
</clbl:labelLis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20</vt:i4>
      </vt:variant>
    </vt:vector>
  </HeadingPairs>
  <TitlesOfParts>
    <vt:vector size="20" baseType="lpstr">
      <vt:lpstr>TOC</vt:lpstr>
      <vt:lpstr>T00.01</vt:lpstr>
      <vt:lpstr>T01.01</vt:lpstr>
      <vt:lpstr>T01.02</vt:lpstr>
      <vt:lpstr>T01.03</vt:lpstr>
      <vt:lpstr>T01.09</vt:lpstr>
      <vt:lpstr>T02.00</vt:lpstr>
      <vt:lpstr>T09.01</vt:lpstr>
      <vt:lpstr>T09.02</vt:lpstr>
      <vt:lpstr>T31.01</vt:lpstr>
      <vt:lpstr>T31.02</vt:lpstr>
      <vt:lpstr>T80.01</vt:lpstr>
      <vt:lpstr>T80.02</vt:lpstr>
      <vt:lpstr>T80.03</vt:lpstr>
      <vt:lpstr>T81.01</vt:lpstr>
      <vt:lpstr>T81.02</vt:lpstr>
      <vt:lpstr>T81.03</vt:lpstr>
      <vt:lpstr>T82.00</vt:lpstr>
      <vt:lpstr>T90.00</vt:lpstr>
      <vt:lpstr>_dropDownSheet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revision/>
  <dcterms:created xsi:type="dcterms:W3CDTF">2022-05-09T12:12:38Z</dcterms:created>
  <dcterms:modified xsi:type="dcterms:W3CDTF">2023-02-22T16:36:11Z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ol Version">
    <vt:lpwstr>V13.6.0</vt:lpwstr>
  </property>
  <property fmtid="{D5CDD505-2E9C-101B-9397-08002B2CF9AE}" pid="3" name="Library Version">
    <vt:lpwstr>B0025</vt:lpwstr>
  </property>
  <property fmtid="{D5CDD505-2E9C-101B-9397-08002B2CF9AE}" pid="4" name="ContentTypeId">
    <vt:lpwstr>0x0101001A9AF98CE4D646E7BAD5E0A615FBC45700531684C5AA7845B1B8AD3BF3F8A4C4F800C9DC850DB77DD046BE5F0AF3276167AD</vt:lpwstr>
  </property>
  <property fmtid="{D5CDD505-2E9C-101B-9397-08002B2CF9AE}" pid="5" name="DNB_Taaklabel">
    <vt:lpwstr>13;#Prudentieel toezicht|2e3a1271-772c-4862-8365-d4a6d22f19e7</vt:lpwstr>
  </property>
  <property fmtid="{D5CDD505-2E9C-101B-9397-08002B2CF9AE}" pid="6" name="DNB_Divisie">
    <vt:lpwstr>2;#Toezicht Nationale Instellingen|708b4237-11b7-4352-96bc-6cd65a7e9b6c</vt:lpwstr>
  </property>
  <property fmtid="{D5CDD505-2E9C-101B-9397-08002B2CF9AE}" pid="7" name="DNB_Sector1">
    <vt:lpwstr/>
  </property>
  <property fmtid="{D5CDD505-2E9C-101B-9397-08002B2CF9AE}" pid="8" name="DNB_Afdeling">
    <vt:lpwstr>39;#Elektronischgeld- ＆ Betaalinstellingen|67744950-2ef2-411b-b39d-8736839b496e</vt:lpwstr>
  </property>
  <property fmtid="{D5CDD505-2E9C-101B-9397-08002B2CF9AE}" pid="9" name="DNB_Documenttype_2">
    <vt:lpwstr/>
  </property>
  <property fmtid="{D5CDD505-2E9C-101B-9397-08002B2CF9AE}" pid="10" name="Jaar">
    <vt:lpwstr>70;#2022|f4f01773-a9ce-460f-8fd6-1086913995c1</vt:lpwstr>
  </property>
  <property fmtid="{D5CDD505-2E9C-101B-9397-08002B2CF9AE}" pid="11" name="_dlc_DocIdItemGuid">
    <vt:lpwstr>d4ff6254-ea2a-4941-a2f3-7a963ddfbb60</vt:lpwstr>
  </property>
</Properties>
</file>