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nbnl-my.sharepoint.com/personal/n_j_stam_dnb_nl/Documents/Desktop/Basic 2026/"/>
    </mc:Choice>
  </mc:AlternateContent>
  <xr:revisionPtr revIDLastSave="8" documentId="13_ncr:1_{CA213BF8-95F0-4FC3-8367-3D7B6A9F1B0C}" xr6:coauthVersionLast="47" xr6:coauthVersionMax="47" xr10:uidLastSave="{4F308CBF-3854-450A-B697-247B98D8B56A}"/>
  <workbookProtection workbookAlgorithmName="SHA-512" workbookHashValue="/PHHXLr/2DlL94oiTIJpVWnviG9LNTR2smWahIeKHCqwHMEko2RNnyuLMsDQOge34X1RGAoiw9ZuZFGiK3gxGA==" workbookSaltValue="alHu0nSdPNs/uv9F0xYzGw==" workbookSpinCount="100000" lockStructure="1"/>
  <bookViews>
    <workbookView xWindow="-120" yWindow="-120" windowWidth="51840" windowHeight="21120" xr2:uid="{00000000-000D-0000-FFFF-FFFF00000000}"/>
  </bookViews>
  <sheets>
    <sheet name="Invulinstructie" sheetId="10" r:id="rId1"/>
    <sheet name="Berekeningsgrondslag" sheetId="11" r:id="rId2"/>
    <sheet name="Standaard" sheetId="3" r:id="rId3"/>
    <sheet name="N.U.-staats" sheetId="6" r:id="rId4"/>
    <sheet name="Gedekt" sheetId="7" r:id="rId5"/>
    <sheet name="Vastgoed" sheetId="5" r:id="rId6"/>
    <sheet name="SII zonder rating" sheetId="9" r:id="rId7"/>
    <sheet name="Uitvoer" sheetId="4" r:id="rId8"/>
  </sheets>
  <definedNames>
    <definedName name="_Fill" localSheetId="4" hidden="1">#REF!</definedName>
    <definedName name="_Fill" localSheetId="3" hidden="1">#REF!</definedName>
    <definedName name="_Fill" localSheetId="6" hidden="1">#REF!</definedName>
    <definedName name="_Fill" localSheetId="5" hidden="1">#REF!</definedName>
    <definedName name="_Fill" hidden="1">#REF!</definedName>
    <definedName name="_Key1" localSheetId="4" hidden="1">#REF!</definedName>
    <definedName name="_Key1" localSheetId="3" hidden="1">#REF!</definedName>
    <definedName name="_Key1" localSheetId="6" hidden="1">#REF!</definedName>
    <definedName name="_Key1" localSheetId="5" hidden="1">#REF!</definedName>
    <definedName name="_Key1" hidden="1">#REF!</definedName>
    <definedName name="_Order1" hidden="1">255</definedName>
    <definedName name="_Order2" hidden="1">0</definedName>
    <definedName name="_Sort" localSheetId="4" hidden="1">#REF!</definedName>
    <definedName name="_Sort" localSheetId="3" hidden="1">#REF!</definedName>
    <definedName name="_Sort" localSheetId="6" hidden="1">#REF!</definedName>
    <definedName name="_Sort" localSheetId="5" hidden="1">#REF!</definedName>
    <definedName name="_Sort" hidden="1">#REF!</definedName>
    <definedName name="a" localSheetId="4" hidden="1">#REF!</definedName>
    <definedName name="a" localSheetId="3" hidden="1">#REF!</definedName>
    <definedName name="a" localSheetId="6" hidden="1">#REF!</definedName>
    <definedName name="a" localSheetId="5" hidden="1">#REF!</definedName>
    <definedName name="a" hidden="1">#REF!</definedName>
    <definedName name="anscount" hidden="1">1</definedName>
    <definedName name="Kredietklasse">'SII zonder rating'!$V$6:$V$12</definedName>
    <definedName name="wrn.Alles." hidden="1">{"ST 210",#N/A,TRUE,"WTV Staten";"ST 220",#N/A,TRUE,"WTV Staten";"ST 222 Links",#N/A,TRUE,"WTV Staten";"ST 222 Rechts",#N/A,TRUE,"WTV Staten";"ST vervolg 222 Links",#N/A,TRUE,"WTV Staten";"ST vervolg 222 Rechts",#N/A,TRUE,"WTV Staten";"ST 400 tekst",#N/A,TRUE,"WTV Staten";"ST vervolg 400 Links",#N/A,TRUE,"WTV Staten";"ST vervolg 400 Rechts",#N/A,TRUE,"WTV Staten";"ST vervolg 400 deel 2 Links",#N/A,TRUE,"WTV Staten";"ST vervolg 400 deel 2 Rechts",#N/A,TRUE,"WTV Staten";"ST 500 Links",#N/A,TRUE,"WTV Staten";"ST 500 Rechts",#N/A,TRUE,"WTV Staten";"ST vervolg 500 Links",#N/A,TRUE,"WTV Staten";"ST vervolg 500 Rechts",#N/A,TRUE,"WTV Staten";"ST 300",#N/A,TRUE,"WTV Staten";"ST 420 geld Links",#N/A,TRUE,"WTV Staten";"ST 420 geld Rechts",#N/A,TRUE,"WTV Staten";"ST 420 beleggingsverz. Links",#N/A,TRUE,"WTV Staten";"ST 420 beleggingsverz. Rechts",#N/A,TRUE,"WTV Staten"}</definedName>
    <definedName name="wrn.RSK." hidden="1">{"RSK lijf US",#N/A,FALSE,"Lijf US";"RSK lijf US",#N/A,FALSE,"Lijf gulden";"RSK lijf US",#N/A,FALSE,"Lijf AUS";"RSK lijf US",#N/A,FALSE,"Coll gulden";"RSK lijf US",#N/A,FALSE,"Kap gulden";"RSK lijf US",#N/A,FALSE,"Kap US";"RSK lijf US",#N/A,FALSE,"Kap AUS";"RSK lijf US",#N/A,FALSE,"Totaal"}</definedName>
    <definedName name="wrn.RSK._.concern." hidden="1">{"RSK concern",#N/A,FALSE,"Lijf gulden";"RSK concern",#N/A,FALSE,"Lijf US";"RSK concern",#N/A,FALSE,"Lijf AUS";"RSK concern",#N/A,FALSE,"Coll gulden";"RSK concern",#N/A,FALSE,"Kap gulden";"RSK concern",#N/A,FALSE,"Kap US";"RSK concern",#N/A,FALSE,"Kap AUS";"RSK concern",#N/A,FALSE,"Totaal"}</definedName>
    <definedName name="wrn.ST._.210." hidden="1">{"ST 210",#N/A,FALSE,"WTV Staten"}</definedName>
    <definedName name="wrn.ST._.220." hidden="1">{"ST 220",#N/A,FALSE,"WTV Staten"}</definedName>
    <definedName name="wrn.ST._.222." hidden="1">{"ST 222 Links",#N/A,FALSE,"WTV Staten";"ST 222 Rechts",#N/A,FALSE,"WTV Staten";"ST vervolg 222 Links",#N/A,FALSE,"WTV Staten";"ST vervolg 222 Rechts",#N/A,FALSE,"WTV Staten"}</definedName>
    <definedName name="wrn.ST._.300." hidden="1">{"ST 300",#N/A,FALSE,"WTV Staten"}</definedName>
    <definedName name="wrn.ST._.400." hidden="1">{"ST vervolg 400 Links",#N/A,FALSE,"WTV Staten";"ST vervolg 400 Rechts",#N/A,FALSE,"WTV Staten";"ST vervolg 400 deel 2 Links",#N/A,FALSE,"WTV Staten";"ST vervolg 400 deel 2 Rechts",#N/A,FALSE,"WTV Staten"}</definedName>
    <definedName name="wrn.ST._.420." hidden="1">{"ST 420 geld Links",#N/A,FALSE,"WTV Staten";"ST 420 geld Rechts",#N/A,FALSE,"WTV Staten";"ST 420 beleggingsverz. Links",#N/A,FALSE,"WTV Staten";"ST 420 beleggingsverz. Rechts",#N/A,FALSE,"WTV Staten"}</definedName>
    <definedName name="wrn.ST._.500." hidden="1">{"ST 500 Links",#N/A,FALSE,"WTV Staten";"ST 500 Rechts",#N/A,FALSE,"WTV Staten";"ST vervolg 500 Links",#N/A,FALSE,"WTV Staten";"ST vervolg 500 Rechts",#N/A,FALSE,"WTV Staten"}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D8" i="9"/>
  <c r="H8" i="9"/>
  <c r="E8" i="9"/>
  <c r="F8" i="9"/>
  <c r="G8" i="9"/>
  <c r="E16" i="3"/>
  <c r="D12" i="9"/>
  <c r="AJ51" i="9"/>
  <c r="AK51" i="9"/>
  <c r="AL51" i="9"/>
  <c r="AM51" i="9"/>
  <c r="AN51" i="9"/>
  <c r="AO51" i="9"/>
  <c r="AJ52" i="9"/>
  <c r="AK52" i="9"/>
  <c r="AL52" i="9"/>
  <c r="AM52" i="9"/>
  <c r="AN52" i="9"/>
  <c r="AO52" i="9"/>
  <c r="AJ53" i="9"/>
  <c r="AK53" i="9"/>
  <c r="AL53" i="9"/>
  <c r="AM53" i="9"/>
  <c r="AN53" i="9"/>
  <c r="AO53" i="9"/>
  <c r="AJ54" i="9"/>
  <c r="AK54" i="9"/>
  <c r="AL54" i="9"/>
  <c r="AM54" i="9"/>
  <c r="AN54" i="9"/>
  <c r="AO54" i="9"/>
  <c r="AJ55" i="9"/>
  <c r="AK55" i="9"/>
  <c r="AL55" i="9"/>
  <c r="AM55" i="9"/>
  <c r="AN55" i="9"/>
  <c r="AO55" i="9"/>
  <c r="AJ56" i="9"/>
  <c r="AK56" i="9"/>
  <c r="AL56" i="9"/>
  <c r="AM56" i="9"/>
  <c r="AN56" i="9"/>
  <c r="AO56" i="9"/>
  <c r="AJ57" i="9"/>
  <c r="AK57" i="9"/>
  <c r="AL57" i="9"/>
  <c r="AM57" i="9"/>
  <c r="AN57" i="9"/>
  <c r="AO57" i="9"/>
  <c r="AJ58" i="9"/>
  <c r="AK58" i="9"/>
  <c r="AL58" i="9"/>
  <c r="AM58" i="9"/>
  <c r="AN58" i="9"/>
  <c r="AO58" i="9"/>
  <c r="AJ59" i="9"/>
  <c r="AK59" i="9"/>
  <c r="AL59" i="9"/>
  <c r="AM59" i="9"/>
  <c r="AN59" i="9"/>
  <c r="AO59" i="9"/>
  <c r="AJ60" i="9"/>
  <c r="AK60" i="9"/>
  <c r="AL60" i="9"/>
  <c r="AM60" i="9"/>
  <c r="AN60" i="9"/>
  <c r="AO60" i="9"/>
  <c r="AJ61" i="9"/>
  <c r="AK61" i="9"/>
  <c r="AL61" i="9"/>
  <c r="AM61" i="9"/>
  <c r="AN61" i="9"/>
  <c r="AO61" i="9"/>
  <c r="AJ62" i="9"/>
  <c r="AK62" i="9"/>
  <c r="AL62" i="9"/>
  <c r="AM62" i="9"/>
  <c r="AN62" i="9"/>
  <c r="AO62" i="9"/>
  <c r="AJ63" i="9"/>
  <c r="AK63" i="9"/>
  <c r="AL63" i="9"/>
  <c r="AM63" i="9"/>
  <c r="AN63" i="9"/>
  <c r="AO63" i="9"/>
  <c r="AJ64" i="9"/>
  <c r="AK64" i="9"/>
  <c r="AL64" i="9"/>
  <c r="AM64" i="9"/>
  <c r="AN64" i="9"/>
  <c r="AO64" i="9"/>
  <c r="AJ65" i="9"/>
  <c r="AK65" i="9"/>
  <c r="AL65" i="9"/>
  <c r="AM65" i="9"/>
  <c r="AN65" i="9"/>
  <c r="AO65" i="9"/>
  <c r="AJ66" i="9"/>
  <c r="AK66" i="9"/>
  <c r="AL66" i="9"/>
  <c r="AM66" i="9"/>
  <c r="AN66" i="9"/>
  <c r="AO66" i="9"/>
  <c r="AJ67" i="9"/>
  <c r="AK67" i="9"/>
  <c r="AL67" i="9"/>
  <c r="AM67" i="9"/>
  <c r="AN67" i="9"/>
  <c r="AO67" i="9"/>
  <c r="AJ68" i="9"/>
  <c r="AK68" i="9"/>
  <c r="AL68" i="9"/>
  <c r="AM68" i="9"/>
  <c r="AN68" i="9"/>
  <c r="AO68" i="9"/>
  <c r="AJ69" i="9"/>
  <c r="AK69" i="9"/>
  <c r="AL69" i="9"/>
  <c r="AM69" i="9"/>
  <c r="AN69" i="9"/>
  <c r="AO69" i="9"/>
  <c r="AJ70" i="9"/>
  <c r="AK70" i="9"/>
  <c r="AL70" i="9"/>
  <c r="AM70" i="9"/>
  <c r="AN70" i="9"/>
  <c r="AO70" i="9"/>
  <c r="AJ71" i="9"/>
  <c r="AK71" i="9"/>
  <c r="AL71" i="9"/>
  <c r="AM71" i="9"/>
  <c r="AN71" i="9"/>
  <c r="AO71" i="9"/>
  <c r="AJ72" i="9"/>
  <c r="AK72" i="9"/>
  <c r="AL72" i="9"/>
  <c r="AM72" i="9"/>
  <c r="AN72" i="9"/>
  <c r="AO72" i="9"/>
  <c r="AJ73" i="9"/>
  <c r="AK73" i="9"/>
  <c r="AL73" i="9"/>
  <c r="AM73" i="9"/>
  <c r="AN73" i="9"/>
  <c r="AO73" i="9"/>
  <c r="AJ74" i="9"/>
  <c r="AK74" i="9"/>
  <c r="AL74" i="9"/>
  <c r="AM74" i="9"/>
  <c r="AN74" i="9"/>
  <c r="AO74" i="9"/>
  <c r="AJ75" i="9"/>
  <c r="AK75" i="9"/>
  <c r="AL75" i="9"/>
  <c r="AM75" i="9"/>
  <c r="AN75" i="9"/>
  <c r="AO75" i="9"/>
  <c r="AJ76" i="9"/>
  <c r="AK76" i="9"/>
  <c r="AL76" i="9"/>
  <c r="AM76" i="9"/>
  <c r="AN76" i="9"/>
  <c r="AO76" i="9"/>
  <c r="AJ77" i="9"/>
  <c r="AK77" i="9"/>
  <c r="AL77" i="9"/>
  <c r="AM77" i="9"/>
  <c r="AN77" i="9"/>
  <c r="AO77" i="9"/>
  <c r="AJ78" i="9"/>
  <c r="AK78" i="9"/>
  <c r="AL78" i="9"/>
  <c r="AM78" i="9"/>
  <c r="AN78" i="9"/>
  <c r="AO78" i="9"/>
  <c r="AJ79" i="9"/>
  <c r="AK79" i="9"/>
  <c r="AL79" i="9"/>
  <c r="AM79" i="9"/>
  <c r="AN79" i="9"/>
  <c r="AO79" i="9"/>
  <c r="AJ80" i="9"/>
  <c r="AK80" i="9"/>
  <c r="AL80" i="9"/>
  <c r="AM80" i="9"/>
  <c r="AN80" i="9"/>
  <c r="AO80" i="9"/>
  <c r="AJ81" i="9"/>
  <c r="AK81" i="9"/>
  <c r="AL81" i="9"/>
  <c r="AM81" i="9"/>
  <c r="AN81" i="9"/>
  <c r="AO81" i="9"/>
  <c r="AJ82" i="9"/>
  <c r="AK82" i="9"/>
  <c r="AL82" i="9"/>
  <c r="AM82" i="9"/>
  <c r="AN82" i="9"/>
  <c r="AO82" i="9"/>
  <c r="AJ83" i="9"/>
  <c r="AK83" i="9"/>
  <c r="AL83" i="9"/>
  <c r="AM83" i="9"/>
  <c r="AN83" i="9"/>
  <c r="AO83" i="9"/>
  <c r="AJ84" i="9"/>
  <c r="AK84" i="9"/>
  <c r="AL84" i="9"/>
  <c r="AM84" i="9"/>
  <c r="AN84" i="9"/>
  <c r="AO84" i="9"/>
  <c r="AJ85" i="9"/>
  <c r="AK85" i="9"/>
  <c r="AL85" i="9"/>
  <c r="AM85" i="9"/>
  <c r="AN85" i="9"/>
  <c r="AO85" i="9"/>
  <c r="AJ86" i="9"/>
  <c r="AK86" i="9"/>
  <c r="AL86" i="9"/>
  <c r="AM86" i="9"/>
  <c r="AN86" i="9"/>
  <c r="AO86" i="9"/>
  <c r="AJ87" i="9"/>
  <c r="AK87" i="9"/>
  <c r="AL87" i="9"/>
  <c r="AM87" i="9"/>
  <c r="AN87" i="9"/>
  <c r="AO87" i="9"/>
  <c r="AJ88" i="9"/>
  <c r="AK88" i="9"/>
  <c r="AL88" i="9"/>
  <c r="AM88" i="9"/>
  <c r="AN88" i="9"/>
  <c r="AO88" i="9"/>
  <c r="AJ89" i="9"/>
  <c r="AK89" i="9"/>
  <c r="AL89" i="9"/>
  <c r="AM89" i="9"/>
  <c r="AN89" i="9"/>
  <c r="AO89" i="9"/>
  <c r="AJ90" i="9"/>
  <c r="AK90" i="9"/>
  <c r="AL90" i="9"/>
  <c r="AM90" i="9"/>
  <c r="AN90" i="9"/>
  <c r="AO90" i="9"/>
  <c r="AJ91" i="9"/>
  <c r="AK91" i="9"/>
  <c r="AL91" i="9"/>
  <c r="AM91" i="9"/>
  <c r="AN91" i="9"/>
  <c r="AO91" i="9"/>
  <c r="AJ92" i="9"/>
  <c r="AK92" i="9"/>
  <c r="AL92" i="9"/>
  <c r="AM92" i="9"/>
  <c r="AN92" i="9"/>
  <c r="AO92" i="9"/>
  <c r="AJ93" i="9"/>
  <c r="AK93" i="9"/>
  <c r="AL93" i="9"/>
  <c r="AM93" i="9"/>
  <c r="AN93" i="9"/>
  <c r="AO93" i="9"/>
  <c r="AJ94" i="9"/>
  <c r="AK94" i="9"/>
  <c r="AL94" i="9"/>
  <c r="AM94" i="9"/>
  <c r="AN94" i="9"/>
  <c r="AO94" i="9"/>
  <c r="AJ95" i="9"/>
  <c r="AK95" i="9"/>
  <c r="AL95" i="9"/>
  <c r="AM95" i="9"/>
  <c r="AN95" i="9"/>
  <c r="AO95" i="9"/>
  <c r="AJ96" i="9"/>
  <c r="AK96" i="9"/>
  <c r="AL96" i="9"/>
  <c r="AM96" i="9"/>
  <c r="AN96" i="9"/>
  <c r="AO96" i="9"/>
  <c r="AJ97" i="9"/>
  <c r="AK97" i="9"/>
  <c r="AL97" i="9"/>
  <c r="AM97" i="9"/>
  <c r="AN97" i="9"/>
  <c r="AO97" i="9"/>
  <c r="AJ98" i="9"/>
  <c r="AK98" i="9"/>
  <c r="AL98" i="9"/>
  <c r="AM98" i="9"/>
  <c r="AN98" i="9"/>
  <c r="AO98" i="9"/>
  <c r="AJ99" i="9"/>
  <c r="AK99" i="9"/>
  <c r="AL99" i="9"/>
  <c r="AM99" i="9"/>
  <c r="AN99" i="9"/>
  <c r="AO99" i="9"/>
  <c r="AJ100" i="9"/>
  <c r="AK100" i="9"/>
  <c r="AL100" i="9"/>
  <c r="AM100" i="9"/>
  <c r="AN100" i="9"/>
  <c r="AO100" i="9"/>
  <c r="AJ101" i="9"/>
  <c r="AK101" i="9"/>
  <c r="AL101" i="9"/>
  <c r="AM101" i="9"/>
  <c r="AN101" i="9"/>
  <c r="AO101" i="9"/>
  <c r="AJ102" i="9"/>
  <c r="AK102" i="9"/>
  <c r="AL102" i="9"/>
  <c r="AM102" i="9"/>
  <c r="AN102" i="9"/>
  <c r="AO102" i="9"/>
  <c r="AJ103" i="9"/>
  <c r="AK103" i="9"/>
  <c r="AL103" i="9"/>
  <c r="AM103" i="9"/>
  <c r="AN103" i="9"/>
  <c r="AO103" i="9"/>
  <c r="AJ104" i="9"/>
  <c r="AK104" i="9"/>
  <c r="AL104" i="9"/>
  <c r="AM104" i="9"/>
  <c r="AN104" i="9"/>
  <c r="AO104" i="9"/>
  <c r="AJ105" i="9"/>
  <c r="AK105" i="9"/>
  <c r="AL105" i="9"/>
  <c r="AM105" i="9"/>
  <c r="AN105" i="9"/>
  <c r="AO105" i="9"/>
  <c r="AJ106" i="9"/>
  <c r="AK106" i="9"/>
  <c r="AL106" i="9"/>
  <c r="AM106" i="9"/>
  <c r="AN106" i="9"/>
  <c r="AO106" i="9"/>
  <c r="AJ107" i="9"/>
  <c r="AK107" i="9"/>
  <c r="AL107" i="9"/>
  <c r="AM107" i="9"/>
  <c r="AN107" i="9"/>
  <c r="AO107" i="9"/>
  <c r="AJ108" i="9"/>
  <c r="AK108" i="9"/>
  <c r="AL108" i="9"/>
  <c r="AM108" i="9"/>
  <c r="AN108" i="9"/>
  <c r="AO108" i="9"/>
  <c r="AJ109" i="9"/>
  <c r="AK109" i="9"/>
  <c r="AL109" i="9"/>
  <c r="AM109" i="9"/>
  <c r="AN109" i="9"/>
  <c r="AO109" i="9"/>
  <c r="AJ110" i="9"/>
  <c r="AK110" i="9"/>
  <c r="AL110" i="9"/>
  <c r="AM110" i="9"/>
  <c r="AN110" i="9"/>
  <c r="AO110" i="9"/>
  <c r="AJ111" i="9"/>
  <c r="AK111" i="9"/>
  <c r="AL111" i="9"/>
  <c r="AM111" i="9"/>
  <c r="AN111" i="9"/>
  <c r="AO111" i="9"/>
  <c r="AJ112" i="9"/>
  <c r="AK112" i="9"/>
  <c r="AL112" i="9"/>
  <c r="AM112" i="9"/>
  <c r="AN112" i="9"/>
  <c r="AO112" i="9"/>
  <c r="AJ113" i="9"/>
  <c r="AK113" i="9"/>
  <c r="AL113" i="9"/>
  <c r="AM113" i="9"/>
  <c r="AN113" i="9"/>
  <c r="AO113" i="9"/>
  <c r="AO115" i="9"/>
  <c r="AN115" i="9"/>
  <c r="AM115" i="9"/>
  <c r="AL115" i="9"/>
  <c r="AK115" i="9"/>
  <c r="AJ115" i="9"/>
  <c r="AO114" i="9"/>
  <c r="AN114" i="9"/>
  <c r="AM114" i="9"/>
  <c r="AL114" i="9"/>
  <c r="AK114" i="9"/>
  <c r="AJ114" i="9"/>
  <c r="D12" i="5"/>
  <c r="E51" i="5"/>
  <c r="F51" i="5"/>
  <c r="E52" i="5"/>
  <c r="F52" i="5"/>
  <c r="E53" i="5"/>
  <c r="F53" i="5"/>
  <c r="E54" i="5"/>
  <c r="F54" i="5"/>
  <c r="E55" i="5"/>
  <c r="F55" i="5"/>
  <c r="E56" i="5"/>
  <c r="F56" i="5"/>
  <c r="E57" i="5"/>
  <c r="F57" i="5"/>
  <c r="E58" i="5"/>
  <c r="F58" i="5"/>
  <c r="E59" i="5"/>
  <c r="F59" i="5"/>
  <c r="E60" i="5"/>
  <c r="F60" i="5"/>
  <c r="E61" i="5"/>
  <c r="F61" i="5"/>
  <c r="E62" i="5"/>
  <c r="F62" i="5"/>
  <c r="E63" i="5"/>
  <c r="F63" i="5"/>
  <c r="E64" i="5"/>
  <c r="F64" i="5"/>
  <c r="E65" i="5"/>
  <c r="F65" i="5"/>
  <c r="E66" i="5"/>
  <c r="F66" i="5"/>
  <c r="E67" i="5"/>
  <c r="F67" i="5"/>
  <c r="E68" i="5"/>
  <c r="F68" i="5"/>
  <c r="E69" i="5"/>
  <c r="F69" i="5"/>
  <c r="E70" i="5"/>
  <c r="F70" i="5"/>
  <c r="E71" i="5"/>
  <c r="F71" i="5"/>
  <c r="E72" i="5"/>
  <c r="F72" i="5"/>
  <c r="E73" i="5"/>
  <c r="F73" i="5"/>
  <c r="E74" i="5"/>
  <c r="F74" i="5"/>
  <c r="E75" i="5"/>
  <c r="F75" i="5"/>
  <c r="E76" i="5"/>
  <c r="F76" i="5"/>
  <c r="E77" i="5"/>
  <c r="F77" i="5"/>
  <c r="E78" i="5"/>
  <c r="F78" i="5"/>
  <c r="E79" i="5"/>
  <c r="F79" i="5"/>
  <c r="E80" i="5"/>
  <c r="F80" i="5"/>
  <c r="E81" i="5"/>
  <c r="F81" i="5"/>
  <c r="E82" i="5"/>
  <c r="F82" i="5"/>
  <c r="E83" i="5"/>
  <c r="F83" i="5"/>
  <c r="E84" i="5"/>
  <c r="F84" i="5"/>
  <c r="E85" i="5"/>
  <c r="F85" i="5"/>
  <c r="E86" i="5"/>
  <c r="F86" i="5"/>
  <c r="E87" i="5"/>
  <c r="F87" i="5"/>
  <c r="E88" i="5"/>
  <c r="F88" i="5"/>
  <c r="E89" i="5"/>
  <c r="F89" i="5"/>
  <c r="E90" i="5"/>
  <c r="F90" i="5"/>
  <c r="E91" i="5"/>
  <c r="F91" i="5"/>
  <c r="E92" i="5"/>
  <c r="F92" i="5"/>
  <c r="E93" i="5"/>
  <c r="F93" i="5"/>
  <c r="E94" i="5"/>
  <c r="F94" i="5"/>
  <c r="E95" i="5"/>
  <c r="F95" i="5"/>
  <c r="E96" i="5"/>
  <c r="F96" i="5"/>
  <c r="E97" i="5"/>
  <c r="F97" i="5"/>
  <c r="E98" i="5"/>
  <c r="F98" i="5"/>
  <c r="E99" i="5"/>
  <c r="F99" i="5"/>
  <c r="E100" i="5"/>
  <c r="F100" i="5"/>
  <c r="E101" i="5"/>
  <c r="F101" i="5"/>
  <c r="E102" i="5"/>
  <c r="F102" i="5"/>
  <c r="E103" i="5"/>
  <c r="F103" i="5"/>
  <c r="E104" i="5"/>
  <c r="F104" i="5"/>
  <c r="E105" i="5"/>
  <c r="F105" i="5"/>
  <c r="E106" i="5"/>
  <c r="F106" i="5"/>
  <c r="E107" i="5"/>
  <c r="F107" i="5"/>
  <c r="E108" i="5"/>
  <c r="F108" i="5"/>
  <c r="E109" i="5"/>
  <c r="F109" i="5"/>
  <c r="E110" i="5"/>
  <c r="F110" i="5"/>
  <c r="E111" i="5"/>
  <c r="F111" i="5"/>
  <c r="E112" i="5"/>
  <c r="F112" i="5"/>
  <c r="E113" i="5"/>
  <c r="F113" i="5"/>
  <c r="F115" i="5"/>
  <c r="E115" i="5"/>
  <c r="F114" i="5"/>
  <c r="E114" i="5"/>
  <c r="D12"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5" i="7"/>
  <c r="E114" i="7"/>
  <c r="D12"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5" i="6"/>
  <c r="F114" i="6"/>
  <c r="A17" i="9"/>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7" i="5"/>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7" i="7"/>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7" i="6"/>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D12" i="3"/>
  <c r="E101" i="3"/>
  <c r="F101" i="3"/>
  <c r="E102" i="3"/>
  <c r="F102" i="3"/>
  <c r="E103" i="3"/>
  <c r="F103" i="3"/>
  <c r="E104" i="3"/>
  <c r="F104" i="3"/>
  <c r="E105" i="3"/>
  <c r="F105" i="3"/>
  <c r="E106" i="3"/>
  <c r="F106" i="3"/>
  <c r="E107" i="3"/>
  <c r="F107" i="3"/>
  <c r="E108" i="3"/>
  <c r="F108" i="3"/>
  <c r="E109" i="3"/>
  <c r="F109" i="3"/>
  <c r="E110" i="3"/>
  <c r="F110" i="3"/>
  <c r="E111" i="3"/>
  <c r="F111" i="3"/>
  <c r="E112" i="3"/>
  <c r="F112" i="3"/>
  <c r="E113" i="3"/>
  <c r="F113" i="3"/>
  <c r="E114" i="3"/>
  <c r="F114" i="3"/>
  <c r="E51" i="3"/>
  <c r="F51" i="3"/>
  <c r="E52" i="3"/>
  <c r="F52" i="3"/>
  <c r="E53" i="3"/>
  <c r="F53" i="3"/>
  <c r="E54" i="3"/>
  <c r="F54" i="3"/>
  <c r="E55" i="3"/>
  <c r="F55" i="3"/>
  <c r="E56" i="3"/>
  <c r="F56" i="3"/>
  <c r="E57" i="3"/>
  <c r="F57" i="3"/>
  <c r="E58" i="3"/>
  <c r="F58" i="3"/>
  <c r="E59" i="3"/>
  <c r="F59" i="3"/>
  <c r="E60" i="3"/>
  <c r="F60" i="3"/>
  <c r="E61" i="3"/>
  <c r="F61" i="3"/>
  <c r="E62" i="3"/>
  <c r="F62" i="3"/>
  <c r="E63" i="3"/>
  <c r="F63" i="3"/>
  <c r="E64" i="3"/>
  <c r="F64" i="3"/>
  <c r="E65" i="3"/>
  <c r="F65" i="3"/>
  <c r="E66" i="3"/>
  <c r="F66" i="3"/>
  <c r="E67" i="3"/>
  <c r="F67" i="3"/>
  <c r="E68" i="3"/>
  <c r="F68" i="3"/>
  <c r="E69" i="3"/>
  <c r="F69" i="3"/>
  <c r="E70" i="3"/>
  <c r="F70" i="3"/>
  <c r="E71" i="3"/>
  <c r="F71" i="3"/>
  <c r="E72" i="3"/>
  <c r="F72" i="3"/>
  <c r="E73" i="3"/>
  <c r="F73" i="3"/>
  <c r="E74" i="3"/>
  <c r="F74" i="3"/>
  <c r="E75" i="3"/>
  <c r="F75" i="3"/>
  <c r="E76" i="3"/>
  <c r="F76" i="3"/>
  <c r="E77" i="3"/>
  <c r="F77" i="3"/>
  <c r="E78" i="3"/>
  <c r="F78" i="3"/>
  <c r="E79" i="3"/>
  <c r="F79" i="3"/>
  <c r="E80" i="3"/>
  <c r="F80" i="3"/>
  <c r="E81" i="3"/>
  <c r="F81" i="3"/>
  <c r="E82" i="3"/>
  <c r="F82" i="3"/>
  <c r="E83" i="3"/>
  <c r="F83" i="3"/>
  <c r="E84" i="3"/>
  <c r="F84" i="3"/>
  <c r="E85" i="3"/>
  <c r="F85" i="3"/>
  <c r="E86" i="3"/>
  <c r="F86" i="3"/>
  <c r="E87" i="3"/>
  <c r="F87" i="3"/>
  <c r="E88" i="3"/>
  <c r="F88" i="3"/>
  <c r="E89" i="3"/>
  <c r="F89" i="3"/>
  <c r="E90" i="3"/>
  <c r="F90" i="3"/>
  <c r="E91" i="3"/>
  <c r="F91" i="3"/>
  <c r="E92" i="3"/>
  <c r="F92" i="3"/>
  <c r="E93" i="3"/>
  <c r="F93" i="3"/>
  <c r="E94" i="3"/>
  <c r="F94" i="3"/>
  <c r="E95" i="3"/>
  <c r="F95" i="3"/>
  <c r="E96" i="3"/>
  <c r="F96" i="3"/>
  <c r="E97" i="3"/>
  <c r="F97" i="3"/>
  <c r="E98" i="3"/>
  <c r="F98" i="3"/>
  <c r="E99" i="3"/>
  <c r="F99" i="3"/>
  <c r="F115" i="3"/>
  <c r="E115" i="3"/>
  <c r="A17" i="3"/>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F100" i="3"/>
  <c r="E100" i="3"/>
  <c r="J14" i="11" l="1"/>
  <c r="J24" i="11" s="1"/>
  <c r="B3" i="9"/>
  <c r="AK14" i="9" l="1"/>
  <c r="AD14" i="9"/>
  <c r="AH14" i="9"/>
  <c r="AH15" i="9"/>
  <c r="AG15" i="9"/>
  <c r="AF15" i="9"/>
  <c r="AE15" i="9"/>
  <c r="AD15" i="9"/>
  <c r="AC15" i="9"/>
  <c r="AC14" i="9"/>
  <c r="AN50" i="9"/>
  <c r="AM50" i="9"/>
  <c r="AN49" i="9"/>
  <c r="AM49" i="9"/>
  <c r="AN48" i="9"/>
  <c r="AM48" i="9"/>
  <c r="AN47" i="9"/>
  <c r="AM47" i="9"/>
  <c r="AN46" i="9"/>
  <c r="AM46" i="9"/>
  <c r="AN45" i="9"/>
  <c r="AM45" i="9"/>
  <c r="AN44" i="9"/>
  <c r="AM44" i="9"/>
  <c r="AN43" i="9"/>
  <c r="AM43" i="9"/>
  <c r="AN42" i="9"/>
  <c r="AM42" i="9"/>
  <c r="AN41" i="9"/>
  <c r="AM41" i="9"/>
  <c r="AN40" i="9"/>
  <c r="AM40" i="9"/>
  <c r="AN39" i="9"/>
  <c r="AM39" i="9"/>
  <c r="AN38" i="9"/>
  <c r="AM38" i="9"/>
  <c r="AN37" i="9"/>
  <c r="AM37" i="9"/>
  <c r="AN36" i="9"/>
  <c r="AM36" i="9"/>
  <c r="AN35" i="9"/>
  <c r="AM35" i="9"/>
  <c r="AN34" i="9"/>
  <c r="AM34" i="9"/>
  <c r="AN33" i="9"/>
  <c r="AM33" i="9"/>
  <c r="AN32" i="9"/>
  <c r="AM32" i="9"/>
  <c r="AN31" i="9"/>
  <c r="AM31" i="9"/>
  <c r="AN30" i="9"/>
  <c r="AM30" i="9"/>
  <c r="AN29" i="9"/>
  <c r="AM29" i="9"/>
  <c r="AN28" i="9"/>
  <c r="AM28" i="9"/>
  <c r="AN27" i="9"/>
  <c r="AM27" i="9"/>
  <c r="AN26" i="9"/>
  <c r="AM26" i="9"/>
  <c r="AN25" i="9"/>
  <c r="AM25" i="9"/>
  <c r="AN24" i="9"/>
  <c r="AM24" i="9"/>
  <c r="AN23" i="9"/>
  <c r="AM23" i="9"/>
  <c r="AN22" i="9"/>
  <c r="AM22" i="9"/>
  <c r="AN21" i="9"/>
  <c r="AM21" i="9"/>
  <c r="AN20" i="9"/>
  <c r="AM20" i="9"/>
  <c r="AN19" i="9"/>
  <c r="AM19" i="9"/>
  <c r="AN18" i="9"/>
  <c r="AM18" i="9"/>
  <c r="AN17" i="9"/>
  <c r="AM17" i="9"/>
  <c r="AN16" i="9"/>
  <c r="AM16" i="9"/>
  <c r="AL50" i="9"/>
  <c r="AL49" i="9"/>
  <c r="AL48" i="9"/>
  <c r="AL47" i="9"/>
  <c r="AL46" i="9"/>
  <c r="AL45" i="9"/>
  <c r="AL44" i="9"/>
  <c r="AL43" i="9"/>
  <c r="AL42" i="9"/>
  <c r="AL41" i="9"/>
  <c r="AL40" i="9"/>
  <c r="AL39" i="9"/>
  <c r="AL38" i="9"/>
  <c r="AL37" i="9"/>
  <c r="AL36" i="9"/>
  <c r="AL35" i="9"/>
  <c r="AL34" i="9"/>
  <c r="AL33" i="9"/>
  <c r="AL32" i="9"/>
  <c r="AL31" i="9"/>
  <c r="AL30" i="9"/>
  <c r="AL29" i="9"/>
  <c r="AL28" i="9"/>
  <c r="AL27" i="9"/>
  <c r="AL26" i="9"/>
  <c r="AL25" i="9"/>
  <c r="AL24" i="9"/>
  <c r="AL23" i="9"/>
  <c r="AL22" i="9"/>
  <c r="AL21" i="9"/>
  <c r="AL20" i="9"/>
  <c r="AL19" i="9"/>
  <c r="AL18" i="9"/>
  <c r="AL17" i="9"/>
  <c r="AL16" i="9"/>
  <c r="AK50" i="9"/>
  <c r="AK49" i="9"/>
  <c r="AK48" i="9"/>
  <c r="AK47" i="9"/>
  <c r="AK46" i="9"/>
  <c r="AK45" i="9"/>
  <c r="AK44" i="9"/>
  <c r="AK43" i="9"/>
  <c r="AK42" i="9"/>
  <c r="AK41" i="9"/>
  <c r="AK40" i="9"/>
  <c r="AK39" i="9"/>
  <c r="AK38" i="9"/>
  <c r="AK37" i="9"/>
  <c r="AK36" i="9"/>
  <c r="AK35" i="9"/>
  <c r="AK34" i="9"/>
  <c r="AK33" i="9"/>
  <c r="AK32" i="9"/>
  <c r="AK31" i="9"/>
  <c r="AK30" i="9"/>
  <c r="AK29" i="9"/>
  <c r="AK28" i="9"/>
  <c r="AK27" i="9"/>
  <c r="AK26" i="9"/>
  <c r="AK25" i="9"/>
  <c r="AK24" i="9"/>
  <c r="AK23" i="9"/>
  <c r="AK22" i="9"/>
  <c r="AK21" i="9"/>
  <c r="AK20" i="9"/>
  <c r="AK19" i="9"/>
  <c r="AK18" i="9"/>
  <c r="AK17" i="9"/>
  <c r="AK16" i="9"/>
  <c r="AO50" i="9"/>
  <c r="AO49" i="9"/>
  <c r="AO48" i="9"/>
  <c r="AO47" i="9"/>
  <c r="AO46" i="9"/>
  <c r="AO45" i="9"/>
  <c r="AO44" i="9"/>
  <c r="AO43" i="9"/>
  <c r="AO42" i="9"/>
  <c r="AO41" i="9"/>
  <c r="AO40" i="9"/>
  <c r="AO39" i="9"/>
  <c r="AO38" i="9"/>
  <c r="AO37" i="9"/>
  <c r="AO36" i="9"/>
  <c r="AO35" i="9"/>
  <c r="AO34" i="9"/>
  <c r="AO33" i="9"/>
  <c r="AO32" i="9"/>
  <c r="AO31" i="9"/>
  <c r="AO30" i="9"/>
  <c r="AO29" i="9"/>
  <c r="AO28" i="9"/>
  <c r="AO27" i="9"/>
  <c r="AO26" i="9"/>
  <c r="AO25" i="9"/>
  <c r="AO24" i="9"/>
  <c r="AO23" i="9"/>
  <c r="AO22" i="9"/>
  <c r="AO21" i="9"/>
  <c r="AO20" i="9"/>
  <c r="AO19" i="9"/>
  <c r="AO18" i="9"/>
  <c r="AO17" i="9"/>
  <c r="AO16" i="9"/>
  <c r="AJ50" i="9"/>
  <c r="AJ49" i="9"/>
  <c r="AJ48" i="9"/>
  <c r="AJ47" i="9"/>
  <c r="AJ46" i="9"/>
  <c r="AJ45" i="9"/>
  <c r="AJ44" i="9"/>
  <c r="AJ43" i="9"/>
  <c r="AJ42" i="9"/>
  <c r="AJ41" i="9"/>
  <c r="AJ40" i="9"/>
  <c r="AJ39" i="9"/>
  <c r="AJ38" i="9"/>
  <c r="AJ37" i="9"/>
  <c r="AJ36" i="9"/>
  <c r="AJ35" i="9"/>
  <c r="AJ34" i="9"/>
  <c r="AJ33" i="9"/>
  <c r="AJ32" i="9"/>
  <c r="AJ31" i="9"/>
  <c r="AJ30" i="9"/>
  <c r="AJ29" i="9"/>
  <c r="AJ28" i="9"/>
  <c r="AJ27" i="9"/>
  <c r="AJ26" i="9"/>
  <c r="AJ25" i="9"/>
  <c r="AJ24" i="9"/>
  <c r="AJ23" i="9"/>
  <c r="AJ22" i="9"/>
  <c r="AJ21" i="9"/>
  <c r="AJ20" i="9"/>
  <c r="AJ19" i="9"/>
  <c r="AJ18" i="9"/>
  <c r="AJ17" i="9"/>
  <c r="AJ16" i="9"/>
  <c r="AO15" i="9"/>
  <c r="AN15" i="9"/>
  <c r="AM15" i="9"/>
  <c r="AL15" i="9"/>
  <c r="AK15" i="9"/>
  <c r="AJ15" i="9"/>
  <c r="AO14" i="9"/>
  <c r="AJ14" i="9"/>
  <c r="AA15" i="9"/>
  <c r="Z15" i="9"/>
  <c r="Y15" i="9"/>
  <c r="X15" i="9"/>
  <c r="W15" i="9"/>
  <c r="V15" i="9"/>
  <c r="V45" i="9" s="1"/>
  <c r="AA14" i="9"/>
  <c r="W14" i="9"/>
  <c r="V14" i="9"/>
  <c r="V24" i="9" l="1"/>
  <c r="V47" i="9"/>
  <c r="V25" i="9"/>
  <c r="V49" i="9"/>
  <c r="V41" i="9"/>
  <c r="V48" i="9"/>
  <c r="V31" i="9"/>
  <c r="V32" i="9"/>
  <c r="V33" i="9"/>
  <c r="V23" i="9"/>
  <c r="V39" i="9"/>
  <c r="V16" i="9"/>
  <c r="V17" i="9"/>
  <c r="V40" i="9"/>
  <c r="AA52" i="9"/>
  <c r="AA54" i="9"/>
  <c r="AA56" i="9"/>
  <c r="AA58" i="9"/>
  <c r="AA60" i="9"/>
  <c r="AA62" i="9"/>
  <c r="AA64" i="9"/>
  <c r="AA66" i="9"/>
  <c r="AA68" i="9"/>
  <c r="AA70" i="9"/>
  <c r="AA57" i="9"/>
  <c r="AA78" i="9"/>
  <c r="AA86" i="9"/>
  <c r="AA55" i="9"/>
  <c r="AA71" i="9"/>
  <c r="AA79" i="9"/>
  <c r="AA87" i="9"/>
  <c r="AA95" i="9"/>
  <c r="AA101" i="9"/>
  <c r="AA103" i="9"/>
  <c r="AA105" i="9"/>
  <c r="AA107" i="9"/>
  <c r="AA109" i="9"/>
  <c r="AA111" i="9"/>
  <c r="AA113" i="9"/>
  <c r="AA51" i="9"/>
  <c r="AA67" i="9"/>
  <c r="AA73" i="9"/>
  <c r="AA81" i="9"/>
  <c r="AA89" i="9"/>
  <c r="AA97" i="9"/>
  <c r="AA63" i="9"/>
  <c r="AA77" i="9"/>
  <c r="AA80" i="9"/>
  <c r="AA91" i="9"/>
  <c r="AA104" i="9"/>
  <c r="AA112" i="9"/>
  <c r="AA53" i="9"/>
  <c r="AA65" i="9"/>
  <c r="AA83" i="9"/>
  <c r="AA90" i="9"/>
  <c r="AA72" i="9"/>
  <c r="AA82" i="9"/>
  <c r="AA115" i="9"/>
  <c r="AA84" i="9"/>
  <c r="AA106" i="9"/>
  <c r="AA93" i="9"/>
  <c r="AA102" i="9"/>
  <c r="AA69" i="9"/>
  <c r="AA76" i="9"/>
  <c r="AA85" i="9"/>
  <c r="AA99" i="9"/>
  <c r="AA108" i="9"/>
  <c r="AA114" i="9"/>
  <c r="AA74" i="9"/>
  <c r="AA59" i="9"/>
  <c r="AA61" i="9"/>
  <c r="AA92" i="9"/>
  <c r="AA75" i="9"/>
  <c r="AA88" i="9"/>
  <c r="AA100" i="9"/>
  <c r="AA96" i="9"/>
  <c r="AA98" i="9"/>
  <c r="AA110" i="9"/>
  <c r="AA94" i="9"/>
  <c r="V42" i="9"/>
  <c r="X51" i="9"/>
  <c r="X53" i="9"/>
  <c r="X55" i="9"/>
  <c r="X57" i="9"/>
  <c r="X59" i="9"/>
  <c r="X61" i="9"/>
  <c r="X63" i="9"/>
  <c r="X65" i="9"/>
  <c r="X67" i="9"/>
  <c r="X69" i="9"/>
  <c r="X71" i="9"/>
  <c r="X73" i="9"/>
  <c r="X75" i="9"/>
  <c r="X77" i="9"/>
  <c r="X79" i="9"/>
  <c r="X81" i="9"/>
  <c r="X83" i="9"/>
  <c r="X85" i="9"/>
  <c r="X87" i="9"/>
  <c r="X89" i="9"/>
  <c r="X91" i="9"/>
  <c r="X93" i="9"/>
  <c r="X95" i="9"/>
  <c r="X97" i="9"/>
  <c r="X99" i="9"/>
  <c r="X54" i="9"/>
  <c r="X70" i="9"/>
  <c r="X72" i="9"/>
  <c r="X80" i="9"/>
  <c r="X88" i="9"/>
  <c r="X52" i="9"/>
  <c r="X68" i="9"/>
  <c r="X115" i="9"/>
  <c r="X64" i="9"/>
  <c r="X58" i="9"/>
  <c r="X76" i="9"/>
  <c r="X90" i="9"/>
  <c r="X106" i="9"/>
  <c r="X60" i="9"/>
  <c r="X86" i="9"/>
  <c r="X96" i="9"/>
  <c r="X107" i="9"/>
  <c r="X94" i="9"/>
  <c r="X100" i="9"/>
  <c r="X101" i="9"/>
  <c r="X109" i="9"/>
  <c r="X102" i="9"/>
  <c r="X78" i="9"/>
  <c r="X112" i="9"/>
  <c r="X66" i="9"/>
  <c r="X105" i="9"/>
  <c r="X108" i="9"/>
  <c r="X74" i="9"/>
  <c r="X111" i="9"/>
  <c r="X92" i="9"/>
  <c r="X104" i="9"/>
  <c r="X110" i="9"/>
  <c r="X113" i="9"/>
  <c r="X62" i="9"/>
  <c r="X98" i="9"/>
  <c r="X84" i="9"/>
  <c r="X114" i="9"/>
  <c r="X82" i="9"/>
  <c r="X103" i="9"/>
  <c r="X56" i="9"/>
  <c r="V19" i="9"/>
  <c r="V27" i="9"/>
  <c r="V35" i="9"/>
  <c r="V43" i="9"/>
  <c r="V26" i="9"/>
  <c r="V50" i="9"/>
  <c r="Y52" i="9"/>
  <c r="Y54" i="9"/>
  <c r="Y56" i="9"/>
  <c r="Y58" i="9"/>
  <c r="Y60" i="9"/>
  <c r="Y62" i="9"/>
  <c r="Y64" i="9"/>
  <c r="Y66" i="9"/>
  <c r="Y68" i="9"/>
  <c r="Y70" i="9"/>
  <c r="Y72" i="9"/>
  <c r="Y74" i="9"/>
  <c r="Y76" i="9"/>
  <c r="Y78" i="9"/>
  <c r="Y80" i="9"/>
  <c r="Y82" i="9"/>
  <c r="Y84" i="9"/>
  <c r="Y86" i="9"/>
  <c r="Y88" i="9"/>
  <c r="Y90" i="9"/>
  <c r="Y92" i="9"/>
  <c r="Y94" i="9"/>
  <c r="Y96" i="9"/>
  <c r="Y98" i="9"/>
  <c r="Y100" i="9"/>
  <c r="Y53" i="9"/>
  <c r="Y69" i="9"/>
  <c r="Y51" i="9"/>
  <c r="Y67" i="9"/>
  <c r="Y73" i="9"/>
  <c r="Y81" i="9"/>
  <c r="Y89" i="9"/>
  <c r="Y97" i="9"/>
  <c r="Y63" i="9"/>
  <c r="Y75" i="9"/>
  <c r="Y83" i="9"/>
  <c r="Y91" i="9"/>
  <c r="Y99" i="9"/>
  <c r="Y102" i="9"/>
  <c r="Y104" i="9"/>
  <c r="Y106" i="9"/>
  <c r="Y108" i="9"/>
  <c r="Y110" i="9"/>
  <c r="Y112" i="9"/>
  <c r="Y65" i="9"/>
  <c r="Y105" i="9"/>
  <c r="Y113" i="9"/>
  <c r="Y57" i="9"/>
  <c r="Y85" i="9"/>
  <c r="Y93" i="9"/>
  <c r="Y109" i="9"/>
  <c r="Y55" i="9"/>
  <c r="Y71" i="9"/>
  <c r="Y95" i="9"/>
  <c r="Y87" i="9"/>
  <c r="Y61" i="9"/>
  <c r="Y101" i="9"/>
  <c r="Y111" i="9"/>
  <c r="Y114" i="9"/>
  <c r="Y59" i="9"/>
  <c r="Y79" i="9"/>
  <c r="Y107" i="9"/>
  <c r="Y77" i="9"/>
  <c r="Y103" i="9"/>
  <c r="Y115" i="9"/>
  <c r="V20" i="9"/>
  <c r="V36" i="9"/>
  <c r="V44" i="9"/>
  <c r="Z55" i="9"/>
  <c r="Z56" i="9"/>
  <c r="Z71" i="9"/>
  <c r="Z79" i="9"/>
  <c r="Z87" i="9"/>
  <c r="Z53" i="9"/>
  <c r="Z54" i="9"/>
  <c r="Z69" i="9"/>
  <c r="Z70" i="9"/>
  <c r="Z72" i="9"/>
  <c r="Z80" i="9"/>
  <c r="Z88" i="9"/>
  <c r="Z96" i="9"/>
  <c r="Z65" i="9"/>
  <c r="Z66" i="9"/>
  <c r="Z74" i="9"/>
  <c r="Z82" i="9"/>
  <c r="Z90" i="9"/>
  <c r="Z98" i="9"/>
  <c r="Z114" i="9"/>
  <c r="Z73" i="9"/>
  <c r="Z83" i="9"/>
  <c r="Z97" i="9"/>
  <c r="Z58" i="9"/>
  <c r="Z76" i="9"/>
  <c r="Z105" i="9"/>
  <c r="Z106" i="9"/>
  <c r="Z113" i="9"/>
  <c r="Z62" i="9"/>
  <c r="Z75" i="9"/>
  <c r="Z95" i="9"/>
  <c r="Z107" i="9"/>
  <c r="Z108" i="9"/>
  <c r="Z57" i="9"/>
  <c r="Z89" i="9"/>
  <c r="Z103" i="9"/>
  <c r="Z52" i="9"/>
  <c r="Z60" i="9"/>
  <c r="Z68" i="9"/>
  <c r="Z91" i="9"/>
  <c r="Z93" i="9"/>
  <c r="Z102" i="9"/>
  <c r="Z109" i="9"/>
  <c r="Z63" i="9"/>
  <c r="Z78" i="9"/>
  <c r="Z85" i="9"/>
  <c r="Z99" i="9"/>
  <c r="Z112" i="9"/>
  <c r="Z61" i="9"/>
  <c r="Z64" i="9"/>
  <c r="Z81" i="9"/>
  <c r="Z101" i="9"/>
  <c r="Z86" i="9"/>
  <c r="Z92" i="9"/>
  <c r="Z110" i="9"/>
  <c r="Z100" i="9"/>
  <c r="Z51" i="9"/>
  <c r="F51" i="9" s="1"/>
  <c r="Z59" i="9"/>
  <c r="Z67" i="9"/>
  <c r="Z104" i="9"/>
  <c r="Z84" i="9"/>
  <c r="Z94" i="9"/>
  <c r="Z115" i="9"/>
  <c r="Z111" i="9"/>
  <c r="Z77" i="9"/>
  <c r="V21" i="9"/>
  <c r="V29" i="9"/>
  <c r="V37" i="9"/>
  <c r="W51" i="9"/>
  <c r="W53" i="9"/>
  <c r="W55" i="9"/>
  <c r="W57" i="9"/>
  <c r="W59" i="9"/>
  <c r="W61" i="9"/>
  <c r="W63" i="9"/>
  <c r="W65" i="9"/>
  <c r="W67" i="9"/>
  <c r="W69" i="9"/>
  <c r="W71" i="9"/>
  <c r="V51" i="9"/>
  <c r="W52" i="9"/>
  <c r="V66" i="9"/>
  <c r="V67" i="9"/>
  <c r="F67" i="9" s="1"/>
  <c r="W68" i="9"/>
  <c r="W73" i="9"/>
  <c r="V74" i="9"/>
  <c r="W81" i="9"/>
  <c r="V82" i="9"/>
  <c r="W89" i="9"/>
  <c r="V64" i="9"/>
  <c r="V65" i="9"/>
  <c r="F65" i="9" s="1"/>
  <c r="W66" i="9"/>
  <c r="W74" i="9"/>
  <c r="V75" i="9"/>
  <c r="W82" i="9"/>
  <c r="V83" i="9"/>
  <c r="W90" i="9"/>
  <c r="V91" i="9"/>
  <c r="W98" i="9"/>
  <c r="V99" i="9"/>
  <c r="W102" i="9"/>
  <c r="W104" i="9"/>
  <c r="W106" i="9"/>
  <c r="W108" i="9"/>
  <c r="W110" i="9"/>
  <c r="W112" i="9"/>
  <c r="V60" i="9"/>
  <c r="F60" i="9" s="1"/>
  <c r="V61" i="9"/>
  <c r="W62" i="9"/>
  <c r="W76" i="9"/>
  <c r="V77" i="9"/>
  <c r="W84" i="9"/>
  <c r="V85" i="9"/>
  <c r="F85" i="9" s="1"/>
  <c r="W92" i="9"/>
  <c r="V93" i="9"/>
  <c r="F93" i="9" s="1"/>
  <c r="W100" i="9"/>
  <c r="V115" i="9"/>
  <c r="V53" i="9"/>
  <c r="W60" i="9"/>
  <c r="W70" i="9"/>
  <c r="V79" i="9"/>
  <c r="W86" i="9"/>
  <c r="V95" i="9"/>
  <c r="F95" i="9" s="1"/>
  <c r="W96" i="9"/>
  <c r="W107" i="9"/>
  <c r="V114" i="9"/>
  <c r="V55" i="9"/>
  <c r="V62" i="9"/>
  <c r="V72" i="9"/>
  <c r="W79" i="9"/>
  <c r="V89" i="9"/>
  <c r="F89" i="9" s="1"/>
  <c r="V94" i="9"/>
  <c r="W95" i="9"/>
  <c r="V101" i="9"/>
  <c r="V108" i="9"/>
  <c r="V109" i="9"/>
  <c r="V52" i="9"/>
  <c r="F52" i="9" s="1"/>
  <c r="V59" i="9"/>
  <c r="W64" i="9"/>
  <c r="V69" i="9"/>
  <c r="W78" i="9"/>
  <c r="V88" i="9"/>
  <c r="W93" i="9"/>
  <c r="V102" i="9"/>
  <c r="V103" i="9"/>
  <c r="V110" i="9"/>
  <c r="V111" i="9"/>
  <c r="F111" i="9" s="1"/>
  <c r="V68" i="9"/>
  <c r="F68" i="9" s="1"/>
  <c r="V71" i="9"/>
  <c r="V73" i="9"/>
  <c r="V78" i="9"/>
  <c r="V80" i="9"/>
  <c r="V87" i="9"/>
  <c r="W91" i="9"/>
  <c r="V105" i="9"/>
  <c r="V112" i="9"/>
  <c r="W115" i="9"/>
  <c r="V63" i="9"/>
  <c r="W80" i="9"/>
  <c r="W85" i="9"/>
  <c r="W87" i="9"/>
  <c r="V97" i="9"/>
  <c r="F97" i="9" s="1"/>
  <c r="W99" i="9"/>
  <c r="W105" i="9"/>
  <c r="V58" i="9"/>
  <c r="V76" i="9"/>
  <c r="W97" i="9"/>
  <c r="W101" i="9"/>
  <c r="W111" i="9"/>
  <c r="W58" i="9"/>
  <c r="V81" i="9"/>
  <c r="F81" i="9" s="1"/>
  <c r="W83" i="9"/>
  <c r="V92" i="9"/>
  <c r="V104" i="9"/>
  <c r="F104" i="9" s="1"/>
  <c r="V56" i="9"/>
  <c r="W72" i="9"/>
  <c r="W88" i="9"/>
  <c r="V90" i="9"/>
  <c r="F90" i="9" s="1"/>
  <c r="W94" i="9"/>
  <c r="V107" i="9"/>
  <c r="W109" i="9"/>
  <c r="W113" i="9"/>
  <c r="V54" i="9"/>
  <c r="W75" i="9"/>
  <c r="V98" i="9"/>
  <c r="W54" i="9"/>
  <c r="W103" i="9"/>
  <c r="V106" i="9"/>
  <c r="V96" i="9"/>
  <c r="W114" i="9"/>
  <c r="V86" i="9"/>
  <c r="V113" i="9"/>
  <c r="V57" i="9"/>
  <c r="W56" i="9"/>
  <c r="V70" i="9"/>
  <c r="F70" i="9" s="1"/>
  <c r="W77" i="9"/>
  <c r="V84" i="9"/>
  <c r="V100" i="9"/>
  <c r="V18" i="9"/>
  <c r="V34" i="9"/>
  <c r="V28" i="9"/>
  <c r="V22" i="9"/>
  <c r="V30" i="9"/>
  <c r="V38" i="9"/>
  <c r="V46" i="9"/>
  <c r="X50" i="9"/>
  <c r="X49" i="9"/>
  <c r="X48" i="9"/>
  <c r="X47" i="9"/>
  <c r="X46" i="9"/>
  <c r="X45" i="9"/>
  <c r="X44" i="9"/>
  <c r="X43" i="9"/>
  <c r="X42" i="9"/>
  <c r="X41" i="9"/>
  <c r="X40" i="9"/>
  <c r="X39" i="9"/>
  <c r="X38" i="9"/>
  <c r="X37" i="9"/>
  <c r="X36" i="9"/>
  <c r="X35" i="9"/>
  <c r="X34" i="9"/>
  <c r="X33" i="9"/>
  <c r="X32" i="9"/>
  <c r="X31" i="9"/>
  <c r="X30" i="9"/>
  <c r="X29" i="9"/>
  <c r="X28" i="9"/>
  <c r="X27" i="9"/>
  <c r="X26" i="9"/>
  <c r="X25" i="9"/>
  <c r="X24" i="9"/>
  <c r="X23" i="9"/>
  <c r="X22" i="9"/>
  <c r="X21" i="9"/>
  <c r="X20" i="9"/>
  <c r="X19" i="9"/>
  <c r="X18" i="9"/>
  <c r="X17" i="9"/>
  <c r="X16" i="9"/>
  <c r="W50" i="9"/>
  <c r="W48" i="9"/>
  <c r="W46" i="9"/>
  <c r="W44" i="9"/>
  <c r="W42" i="9"/>
  <c r="W40" i="9"/>
  <c r="W38" i="9"/>
  <c r="W36" i="9"/>
  <c r="W34" i="9"/>
  <c r="W32" i="9"/>
  <c r="W30" i="9"/>
  <c r="W28" i="9"/>
  <c r="W26" i="9"/>
  <c r="W24" i="9"/>
  <c r="W22" i="9"/>
  <c r="W20" i="9"/>
  <c r="W18" i="9"/>
  <c r="W16" i="9"/>
  <c r="Z50" i="9"/>
  <c r="Z49" i="9"/>
  <c r="Z48" i="9"/>
  <c r="Z47" i="9"/>
  <c r="Z46" i="9"/>
  <c r="Z45" i="9"/>
  <c r="Z44" i="9"/>
  <c r="Z43" i="9"/>
  <c r="Z42" i="9"/>
  <c r="Z41" i="9"/>
  <c r="Z40" i="9"/>
  <c r="Z39" i="9"/>
  <c r="Z38" i="9"/>
  <c r="Z37" i="9"/>
  <c r="Z36" i="9"/>
  <c r="Z35" i="9"/>
  <c r="Z34" i="9"/>
  <c r="Z33" i="9"/>
  <c r="Z32" i="9"/>
  <c r="Z31" i="9"/>
  <c r="Z30" i="9"/>
  <c r="Z29" i="9"/>
  <c r="Z28" i="9"/>
  <c r="Z27" i="9"/>
  <c r="Z26" i="9"/>
  <c r="Z25" i="9"/>
  <c r="Z24" i="9"/>
  <c r="Z23" i="9"/>
  <c r="Z22" i="9"/>
  <c r="Z21" i="9"/>
  <c r="Z20" i="9"/>
  <c r="Z19" i="9"/>
  <c r="Z18" i="9"/>
  <c r="Z17" i="9"/>
  <c r="Z16" i="9"/>
  <c r="Y50" i="9"/>
  <c r="Y49" i="9"/>
  <c r="Y48" i="9"/>
  <c r="AA50" i="9"/>
  <c r="AA49" i="9"/>
  <c r="AA48" i="9"/>
  <c r="W19" i="9"/>
  <c r="W23" i="9"/>
  <c r="W27" i="9"/>
  <c r="W31" i="9"/>
  <c r="W35" i="9"/>
  <c r="W39" i="9"/>
  <c r="W43" i="9"/>
  <c r="W47" i="9"/>
  <c r="AA16" i="9"/>
  <c r="AA17" i="9"/>
  <c r="AA18" i="9"/>
  <c r="AA19" i="9"/>
  <c r="AA20" i="9"/>
  <c r="AA21" i="9"/>
  <c r="AA22" i="9"/>
  <c r="AA23" i="9"/>
  <c r="AA24" i="9"/>
  <c r="AA25" i="9"/>
  <c r="AA26" i="9"/>
  <c r="AA27" i="9"/>
  <c r="AA28" i="9"/>
  <c r="AA29" i="9"/>
  <c r="AA30" i="9"/>
  <c r="AA31" i="9"/>
  <c r="AA32" i="9"/>
  <c r="AA33" i="9"/>
  <c r="AA34" i="9"/>
  <c r="AA35" i="9"/>
  <c r="AA36" i="9"/>
  <c r="AA37" i="9"/>
  <c r="AA38" i="9"/>
  <c r="AA39" i="9"/>
  <c r="AA40" i="9"/>
  <c r="AA41" i="9"/>
  <c r="AA42" i="9"/>
  <c r="AA43" i="9"/>
  <c r="AA44" i="9"/>
  <c r="AA45" i="9"/>
  <c r="AA46" i="9"/>
  <c r="AA47" i="9"/>
  <c r="W17" i="9"/>
  <c r="W21" i="9"/>
  <c r="W25" i="9"/>
  <c r="W29" i="9"/>
  <c r="W33" i="9"/>
  <c r="W37" i="9"/>
  <c r="W41" i="9"/>
  <c r="W45" i="9"/>
  <c r="W49" i="9"/>
  <c r="Y16" i="9"/>
  <c r="Y17" i="9"/>
  <c r="Y18" i="9"/>
  <c r="Y19" i="9"/>
  <c r="Y20" i="9"/>
  <c r="Y21" i="9"/>
  <c r="Y22" i="9"/>
  <c r="Y23" i="9"/>
  <c r="Y24" i="9"/>
  <c r="Y25" i="9"/>
  <c r="Y26" i="9"/>
  <c r="Y27" i="9"/>
  <c r="Y28" i="9"/>
  <c r="Y29" i="9"/>
  <c r="Y30" i="9"/>
  <c r="Y31" i="9"/>
  <c r="Y32" i="9"/>
  <c r="Y33" i="9"/>
  <c r="Y34" i="9"/>
  <c r="Y35" i="9"/>
  <c r="Y36" i="9"/>
  <c r="Y37" i="9"/>
  <c r="Y38" i="9"/>
  <c r="Y39" i="9"/>
  <c r="Y40" i="9"/>
  <c r="Y41" i="9"/>
  <c r="Y42" i="9"/>
  <c r="Y43" i="9"/>
  <c r="Y44" i="9"/>
  <c r="Y45" i="9"/>
  <c r="Y46" i="9"/>
  <c r="Y47" i="9"/>
  <c r="F22" i="9" l="1"/>
  <c r="F105" i="9"/>
  <c r="F29" i="9"/>
  <c r="F91" i="9"/>
  <c r="F57" i="9"/>
  <c r="F87" i="9"/>
  <c r="F72" i="9"/>
  <c r="F113" i="9"/>
  <c r="F102" i="9"/>
  <c r="F109" i="9"/>
  <c r="F62" i="9"/>
  <c r="F83" i="9"/>
  <c r="F82" i="9"/>
  <c r="F86" i="9"/>
  <c r="F54" i="9"/>
  <c r="F56" i="9"/>
  <c r="F78" i="9"/>
  <c r="F108" i="9"/>
  <c r="F55" i="9"/>
  <c r="F77" i="9"/>
  <c r="F115" i="9"/>
  <c r="F88" i="9"/>
  <c r="F59" i="9"/>
  <c r="F64" i="9"/>
  <c r="F76" i="9"/>
  <c r="F73" i="9"/>
  <c r="F53" i="9"/>
  <c r="F74" i="9"/>
  <c r="F49" i="9"/>
  <c r="F28" i="9"/>
  <c r="F96" i="9"/>
  <c r="F58" i="9"/>
  <c r="F71" i="9"/>
  <c r="F84" i="9"/>
  <c r="F80" i="9"/>
  <c r="F110" i="9"/>
  <c r="F66" i="9"/>
  <c r="F27" i="9"/>
  <c r="F98" i="9"/>
  <c r="F103" i="9"/>
  <c r="F79" i="9"/>
  <c r="F92" i="9"/>
  <c r="F100" i="9"/>
  <c r="F63" i="9"/>
  <c r="F101" i="9"/>
  <c r="F114" i="9"/>
  <c r="F75" i="9"/>
  <c r="F106" i="9"/>
  <c r="F107" i="9"/>
  <c r="F112" i="9"/>
  <c r="F69" i="9"/>
  <c r="F94" i="9"/>
  <c r="F61" i="9"/>
  <c r="F99" i="9"/>
  <c r="F16" i="9"/>
  <c r="F25" i="9"/>
  <c r="F20" i="9"/>
  <c r="F21" i="9"/>
  <c r="F41" i="9"/>
  <c r="F33" i="9"/>
  <c r="F17" i="9"/>
  <c r="F47" i="9"/>
  <c r="F39" i="9"/>
  <c r="F31" i="9"/>
  <c r="F23" i="9"/>
  <c r="F24" i="9"/>
  <c r="F32" i="9"/>
  <c r="F36" i="9"/>
  <c r="F40" i="9"/>
  <c r="F44" i="9"/>
  <c r="F48" i="9"/>
  <c r="F18" i="9"/>
  <c r="F45" i="9"/>
  <c r="F37" i="9"/>
  <c r="F43" i="9"/>
  <c r="F35" i="9"/>
  <c r="F19" i="9"/>
  <c r="F26" i="9"/>
  <c r="F30" i="9"/>
  <c r="F34" i="9"/>
  <c r="F38" i="9"/>
  <c r="F42" i="9"/>
  <c r="F46" i="9"/>
  <c r="F50" i="9"/>
  <c r="I31" i="11"/>
  <c r="I29" i="11"/>
  <c r="I30" i="11"/>
  <c r="I28" i="11"/>
  <c r="AH52" i="9" l="1"/>
  <c r="AH54" i="9"/>
  <c r="AH56" i="9"/>
  <c r="AH58" i="9"/>
  <c r="AH60" i="9"/>
  <c r="AH62" i="9"/>
  <c r="AH64" i="9"/>
  <c r="AH66" i="9"/>
  <c r="AH68" i="9"/>
  <c r="AH70" i="9"/>
  <c r="AH72" i="9"/>
  <c r="AH74" i="9"/>
  <c r="AH76" i="9"/>
  <c r="AH78" i="9"/>
  <c r="AH80" i="9"/>
  <c r="AH82" i="9"/>
  <c r="AH84" i="9"/>
  <c r="AH86" i="9"/>
  <c r="AH88" i="9"/>
  <c r="AH90" i="9"/>
  <c r="AH92" i="9"/>
  <c r="AH94" i="9"/>
  <c r="AH96" i="9"/>
  <c r="AH98" i="9"/>
  <c r="AH63" i="9"/>
  <c r="AH61" i="9"/>
  <c r="AH75" i="9"/>
  <c r="AH83" i="9"/>
  <c r="AH91" i="9"/>
  <c r="AH99" i="9"/>
  <c r="AH57" i="9"/>
  <c r="AH77" i="9"/>
  <c r="AH85" i="9"/>
  <c r="AH93" i="9"/>
  <c r="AH100" i="9"/>
  <c r="AH102" i="9"/>
  <c r="AH104" i="9"/>
  <c r="AH106" i="9"/>
  <c r="AH108" i="9"/>
  <c r="AH110" i="9"/>
  <c r="AH112" i="9"/>
  <c r="AH71" i="9"/>
  <c r="AH107" i="9"/>
  <c r="AH81" i="9"/>
  <c r="AH53" i="9"/>
  <c r="AH51" i="9"/>
  <c r="AH59" i="9"/>
  <c r="AH65" i="9"/>
  <c r="AH114" i="9"/>
  <c r="AH73" i="9"/>
  <c r="AH103" i="9"/>
  <c r="AH55" i="9"/>
  <c r="AH87" i="9"/>
  <c r="AH89" i="9"/>
  <c r="AH113" i="9"/>
  <c r="AH95" i="9"/>
  <c r="AH97" i="9"/>
  <c r="AH109" i="9"/>
  <c r="AH115" i="9"/>
  <c r="AH79" i="9"/>
  <c r="AH67" i="9"/>
  <c r="AH101" i="9"/>
  <c r="AH105" i="9"/>
  <c r="AH69" i="9"/>
  <c r="AH111" i="9"/>
  <c r="AH50" i="9"/>
  <c r="AH48" i="9"/>
  <c r="AH46" i="9"/>
  <c r="AH44" i="9"/>
  <c r="AH42" i="9"/>
  <c r="AH40" i="9"/>
  <c r="AH38" i="9"/>
  <c r="AH36" i="9"/>
  <c r="AH34" i="9"/>
  <c r="AH32" i="9"/>
  <c r="AH30" i="9"/>
  <c r="AH28" i="9"/>
  <c r="AH26" i="9"/>
  <c r="AH24" i="9"/>
  <c r="AH22" i="9"/>
  <c r="AH20" i="9"/>
  <c r="AH18" i="9"/>
  <c r="AH16" i="9"/>
  <c r="AH49" i="9"/>
  <c r="AH45" i="9"/>
  <c r="AH41" i="9"/>
  <c r="AH37" i="9"/>
  <c r="AH33" i="9"/>
  <c r="AH29" i="9"/>
  <c r="AH25" i="9"/>
  <c r="AH21" i="9"/>
  <c r="AH17" i="9"/>
  <c r="AH47" i="9"/>
  <c r="AH43" i="9"/>
  <c r="AH39" i="9"/>
  <c r="AH35" i="9"/>
  <c r="AH31" i="9"/>
  <c r="AH27" i="9"/>
  <c r="AH23" i="9"/>
  <c r="AH19" i="9"/>
  <c r="L7" i="9"/>
  <c r="AD51" i="9" l="1"/>
  <c r="AD53" i="9"/>
  <c r="AD55" i="9"/>
  <c r="AD57" i="9"/>
  <c r="AD59" i="9"/>
  <c r="AD61" i="9"/>
  <c r="AD63" i="9"/>
  <c r="AD65" i="9"/>
  <c r="AD67" i="9"/>
  <c r="AD69" i="9"/>
  <c r="AD71" i="9"/>
  <c r="AD73" i="9"/>
  <c r="AD75" i="9"/>
  <c r="AD77" i="9"/>
  <c r="AD79" i="9"/>
  <c r="AD81" i="9"/>
  <c r="AD83" i="9"/>
  <c r="AD85" i="9"/>
  <c r="AD87" i="9"/>
  <c r="AD89" i="9"/>
  <c r="AD91" i="9"/>
  <c r="AD93" i="9"/>
  <c r="AD95" i="9"/>
  <c r="AD97" i="9"/>
  <c r="AD99" i="9"/>
  <c r="AC52" i="9"/>
  <c r="AC54" i="9"/>
  <c r="AC56" i="9"/>
  <c r="AC58" i="9"/>
  <c r="AC60" i="9"/>
  <c r="AC62" i="9"/>
  <c r="AC64" i="9"/>
  <c r="AC66" i="9"/>
  <c r="AC68" i="9"/>
  <c r="AC70" i="9"/>
  <c r="AC72" i="9"/>
  <c r="AC74" i="9"/>
  <c r="AC76" i="9"/>
  <c r="AC78" i="9"/>
  <c r="AC80" i="9"/>
  <c r="AC82" i="9"/>
  <c r="AC84" i="9"/>
  <c r="AC86" i="9"/>
  <c r="AC88" i="9"/>
  <c r="AC90" i="9"/>
  <c r="AC92" i="9"/>
  <c r="AC94" i="9"/>
  <c r="AC96" i="9"/>
  <c r="AC98" i="9"/>
  <c r="AC100" i="9"/>
  <c r="AD58" i="9"/>
  <c r="AC59" i="9"/>
  <c r="AC77" i="9"/>
  <c r="AC85" i="9"/>
  <c r="AD56" i="9"/>
  <c r="AC57" i="9"/>
  <c r="AD78" i="9"/>
  <c r="AD86" i="9"/>
  <c r="AD94" i="9"/>
  <c r="AC114" i="9"/>
  <c r="AD52" i="9"/>
  <c r="AC53" i="9"/>
  <c r="AD68" i="9"/>
  <c r="AC69" i="9"/>
  <c r="AD72" i="9"/>
  <c r="AD80" i="9"/>
  <c r="AD88" i="9"/>
  <c r="AD96" i="9"/>
  <c r="AD101" i="9"/>
  <c r="AD103" i="9"/>
  <c r="AD105" i="9"/>
  <c r="AD107" i="9"/>
  <c r="AD109" i="9"/>
  <c r="AD111" i="9"/>
  <c r="AD113" i="9"/>
  <c r="AC51" i="9"/>
  <c r="AC61" i="9"/>
  <c r="AD84" i="9"/>
  <c r="AC87" i="9"/>
  <c r="AD92" i="9"/>
  <c r="AD98" i="9"/>
  <c r="AD102" i="9"/>
  <c r="AC103" i="9"/>
  <c r="AD110" i="9"/>
  <c r="AC111" i="9"/>
  <c r="AC63" i="9"/>
  <c r="AD70" i="9"/>
  <c r="AC73" i="9"/>
  <c r="AC91" i="9"/>
  <c r="AC97" i="9"/>
  <c r="AC104" i="9"/>
  <c r="AC112" i="9"/>
  <c r="AD115" i="9"/>
  <c r="AC55" i="9"/>
  <c r="AD60" i="9"/>
  <c r="AC67" i="9"/>
  <c r="AD76" i="9"/>
  <c r="AC79" i="9"/>
  <c r="AC89" i="9"/>
  <c r="AC106" i="9"/>
  <c r="AD114" i="9"/>
  <c r="AD54" i="9"/>
  <c r="AC65" i="9"/>
  <c r="AC75" i="9"/>
  <c r="AD82" i="9"/>
  <c r="AD100" i="9"/>
  <c r="AC110" i="9"/>
  <c r="AC113" i="9"/>
  <c r="AD106" i="9"/>
  <c r="AC71" i="9"/>
  <c r="AC95" i="9"/>
  <c r="AC109" i="9"/>
  <c r="AD66" i="9"/>
  <c r="AC93" i="9"/>
  <c r="AC102" i="9"/>
  <c r="AC105" i="9"/>
  <c r="AD112" i="9"/>
  <c r="AC83" i="9"/>
  <c r="AC99" i="9"/>
  <c r="AC108" i="9"/>
  <c r="AD74" i="9"/>
  <c r="AC81" i="9"/>
  <c r="AC115" i="9"/>
  <c r="AD104" i="9"/>
  <c r="AD108" i="9"/>
  <c r="AC101" i="9"/>
  <c r="AD90" i="9"/>
  <c r="AD62" i="9"/>
  <c r="AD64" i="9"/>
  <c r="AC107" i="9"/>
  <c r="AF51" i="9"/>
  <c r="AF53" i="9"/>
  <c r="AF55" i="9"/>
  <c r="AF57" i="9"/>
  <c r="AF59" i="9"/>
  <c r="AF61" i="9"/>
  <c r="AF63" i="9"/>
  <c r="AF65" i="9"/>
  <c r="AF67" i="9"/>
  <c r="AF69" i="9"/>
  <c r="AF62" i="9"/>
  <c r="AF75" i="9"/>
  <c r="AF83" i="9"/>
  <c r="AF60" i="9"/>
  <c r="AF76" i="9"/>
  <c r="AF84" i="9"/>
  <c r="AF92" i="9"/>
  <c r="AF100" i="9"/>
  <c r="AF102" i="9"/>
  <c r="AF104" i="9"/>
  <c r="AF106" i="9"/>
  <c r="AF108" i="9"/>
  <c r="AF110" i="9"/>
  <c r="AF112" i="9"/>
  <c r="AF56" i="9"/>
  <c r="AF78" i="9"/>
  <c r="AF86" i="9"/>
  <c r="AF94" i="9"/>
  <c r="AF66" i="9"/>
  <c r="AF81" i="9"/>
  <c r="AF93" i="9"/>
  <c r="AF101" i="9"/>
  <c r="AF109" i="9"/>
  <c r="AF115" i="9"/>
  <c r="AF68" i="9"/>
  <c r="AF74" i="9"/>
  <c r="AF77" i="9"/>
  <c r="AF87" i="9"/>
  <c r="AF99" i="9"/>
  <c r="AF114" i="9"/>
  <c r="AF73" i="9"/>
  <c r="AF91" i="9"/>
  <c r="AF97" i="9"/>
  <c r="AF98" i="9"/>
  <c r="AF107" i="9"/>
  <c r="AF54" i="9"/>
  <c r="AF103" i="9"/>
  <c r="AF113" i="9"/>
  <c r="AF80" i="9"/>
  <c r="AF82" i="9"/>
  <c r="AF89" i="9"/>
  <c r="AF52" i="9"/>
  <c r="AF71" i="9"/>
  <c r="AF95" i="9"/>
  <c r="AF58" i="9"/>
  <c r="AF85" i="9"/>
  <c r="AF105" i="9"/>
  <c r="AF96" i="9"/>
  <c r="AF64" i="9"/>
  <c r="AF90" i="9"/>
  <c r="AF79" i="9"/>
  <c r="AF70" i="9"/>
  <c r="AF88" i="9"/>
  <c r="AF111" i="9"/>
  <c r="AF72" i="9"/>
  <c r="AE60" i="9"/>
  <c r="AE61" i="9"/>
  <c r="AE76" i="9"/>
  <c r="AE84" i="9"/>
  <c r="AE58" i="9"/>
  <c r="AE59" i="9"/>
  <c r="AE77" i="9"/>
  <c r="AE85" i="9"/>
  <c r="AE93" i="9"/>
  <c r="AE54" i="9"/>
  <c r="AE55" i="9"/>
  <c r="AE70" i="9"/>
  <c r="AE71" i="9"/>
  <c r="AE79" i="9"/>
  <c r="AE87" i="9"/>
  <c r="AE95" i="9"/>
  <c r="AE115" i="9"/>
  <c r="AE56" i="9"/>
  <c r="AE68" i="9"/>
  <c r="AE74" i="9"/>
  <c r="AE99" i="9"/>
  <c r="AE51" i="9"/>
  <c r="AE80" i="9"/>
  <c r="AE92" i="9"/>
  <c r="AE98" i="9"/>
  <c r="AE102" i="9"/>
  <c r="AE103" i="9"/>
  <c r="AE110" i="9"/>
  <c r="AE111" i="9"/>
  <c r="AE65" i="9"/>
  <c r="AE83" i="9"/>
  <c r="AE86" i="9"/>
  <c r="AE90" i="9"/>
  <c r="AE96" i="9"/>
  <c r="AE104" i="9"/>
  <c r="AE105" i="9"/>
  <c r="AE112" i="9"/>
  <c r="AE113" i="9"/>
  <c r="AE62" i="9"/>
  <c r="AE57" i="9"/>
  <c r="AE73" i="9"/>
  <c r="AE75" i="9"/>
  <c r="AE82" i="9"/>
  <c r="AE89" i="9"/>
  <c r="AE100" i="9"/>
  <c r="AE52" i="9"/>
  <c r="AE91" i="9"/>
  <c r="AE106" i="9"/>
  <c r="AE114" i="9"/>
  <c r="AE63" i="9"/>
  <c r="AE78" i="9"/>
  <c r="AE97" i="9"/>
  <c r="AE109" i="9"/>
  <c r="AE66" i="9"/>
  <c r="AE69" i="9"/>
  <c r="AE53" i="9"/>
  <c r="AE67" i="9"/>
  <c r="AE101" i="9"/>
  <c r="AE81" i="9"/>
  <c r="AE108" i="9"/>
  <c r="AE88" i="9"/>
  <c r="AE64" i="9"/>
  <c r="AE72" i="9"/>
  <c r="AE94" i="9"/>
  <c r="AE107" i="9"/>
  <c r="AG51" i="9"/>
  <c r="AG53" i="9"/>
  <c r="AG55" i="9"/>
  <c r="AG57" i="9"/>
  <c r="AG59" i="9"/>
  <c r="AG61" i="9"/>
  <c r="AG63" i="9"/>
  <c r="AG65" i="9"/>
  <c r="AG67" i="9"/>
  <c r="AG69" i="9"/>
  <c r="AG71" i="9"/>
  <c r="AG73" i="9"/>
  <c r="AG75" i="9"/>
  <c r="AG77" i="9"/>
  <c r="AG79" i="9"/>
  <c r="AG81" i="9"/>
  <c r="AG83" i="9"/>
  <c r="AG85" i="9"/>
  <c r="AG87" i="9"/>
  <c r="AG89" i="9"/>
  <c r="AG91" i="9"/>
  <c r="AG93" i="9"/>
  <c r="AG95" i="9"/>
  <c r="AG97" i="9"/>
  <c r="AG99" i="9"/>
  <c r="AG64" i="9"/>
  <c r="AG74" i="9"/>
  <c r="AG82" i="9"/>
  <c r="AG62" i="9"/>
  <c r="AG115" i="9"/>
  <c r="AG58" i="9"/>
  <c r="AG54" i="9"/>
  <c r="AG88" i="9"/>
  <c r="AG100" i="9"/>
  <c r="AG108" i="9"/>
  <c r="AG114" i="9"/>
  <c r="AG56" i="9"/>
  <c r="AG66" i="9"/>
  <c r="AG84" i="9"/>
  <c r="AG101" i="9"/>
  <c r="AG109" i="9"/>
  <c r="AG70" i="9"/>
  <c r="AG80" i="9"/>
  <c r="AG98" i="9"/>
  <c r="AG103" i="9"/>
  <c r="AG111" i="9"/>
  <c r="AG94" i="9"/>
  <c r="AG96" i="9"/>
  <c r="AG107" i="9"/>
  <c r="AG110" i="9"/>
  <c r="AG60" i="9"/>
  <c r="AG68" i="9"/>
  <c r="AG113" i="9"/>
  <c r="AG106" i="9"/>
  <c r="AG52" i="9"/>
  <c r="AG76" i="9"/>
  <c r="AG78" i="9"/>
  <c r="AG102" i="9"/>
  <c r="AG112" i="9"/>
  <c r="AG105" i="9"/>
  <c r="AG86" i="9"/>
  <c r="AG92" i="9"/>
  <c r="AG90" i="9"/>
  <c r="AG104" i="9"/>
  <c r="AG72" i="9"/>
  <c r="AC49" i="9"/>
  <c r="AC47" i="9"/>
  <c r="AC45" i="9"/>
  <c r="AC43" i="9"/>
  <c r="AC41" i="9"/>
  <c r="AC39" i="9"/>
  <c r="AC37" i="9"/>
  <c r="AC35" i="9"/>
  <c r="AC33" i="9"/>
  <c r="AC31" i="9"/>
  <c r="AC29" i="9"/>
  <c r="AC27" i="9"/>
  <c r="AD50" i="9"/>
  <c r="AD49" i="9"/>
  <c r="AD48" i="9"/>
  <c r="AD47" i="9"/>
  <c r="AD46" i="9"/>
  <c r="AD45" i="9"/>
  <c r="AD44" i="9"/>
  <c r="AD43" i="9"/>
  <c r="AD42" i="9"/>
  <c r="AD41" i="9"/>
  <c r="AD40" i="9"/>
  <c r="AD39" i="9"/>
  <c r="AD38" i="9"/>
  <c r="AD37" i="9"/>
  <c r="AD36" i="9"/>
  <c r="AD35" i="9"/>
  <c r="AD34" i="9"/>
  <c r="AD33" i="9"/>
  <c r="AD32" i="9"/>
  <c r="AD31" i="9"/>
  <c r="AD30" i="9"/>
  <c r="AD29" i="9"/>
  <c r="AD28" i="9"/>
  <c r="AD27" i="9"/>
  <c r="AD26" i="9"/>
  <c r="AD25" i="9"/>
  <c r="AD24" i="9"/>
  <c r="AD23" i="9"/>
  <c r="AD22" i="9"/>
  <c r="AD21" i="9"/>
  <c r="AD20" i="9"/>
  <c r="AD19" i="9"/>
  <c r="AD18" i="9"/>
  <c r="AD17" i="9"/>
  <c r="AD16" i="9"/>
  <c r="AC48" i="9"/>
  <c r="AC44" i="9"/>
  <c r="AC40" i="9"/>
  <c r="AC36" i="9"/>
  <c r="AC32" i="9"/>
  <c r="AC28" i="9"/>
  <c r="AC25" i="9"/>
  <c r="AC23" i="9"/>
  <c r="AC21" i="9"/>
  <c r="AC19" i="9"/>
  <c r="AC17" i="9"/>
  <c r="AC50" i="9"/>
  <c r="AC42" i="9"/>
  <c r="AC34" i="9"/>
  <c r="AC26" i="9"/>
  <c r="AC22" i="9"/>
  <c r="AC18" i="9"/>
  <c r="AC46" i="9"/>
  <c r="AC38" i="9"/>
  <c r="AC30" i="9"/>
  <c r="AC24" i="9"/>
  <c r="AC20" i="9"/>
  <c r="AC16" i="9"/>
  <c r="AG50" i="9"/>
  <c r="AG49" i="9"/>
  <c r="AG48" i="9"/>
  <c r="AG47" i="9"/>
  <c r="AG46" i="9"/>
  <c r="AG45" i="9"/>
  <c r="AG44" i="9"/>
  <c r="AG43" i="9"/>
  <c r="AG42" i="9"/>
  <c r="AG41" i="9"/>
  <c r="AG40" i="9"/>
  <c r="AG39" i="9"/>
  <c r="AG38" i="9"/>
  <c r="AG37" i="9"/>
  <c r="AG36" i="9"/>
  <c r="AG35" i="9"/>
  <c r="AG34" i="9"/>
  <c r="AG33" i="9"/>
  <c r="AG32" i="9"/>
  <c r="AG31" i="9"/>
  <c r="AG30" i="9"/>
  <c r="AG29" i="9"/>
  <c r="AG28" i="9"/>
  <c r="AG27" i="9"/>
  <c r="AG26" i="9"/>
  <c r="AG25" i="9"/>
  <c r="AG24" i="9"/>
  <c r="AG23" i="9"/>
  <c r="AG22" i="9"/>
  <c r="AG21" i="9"/>
  <c r="AG20" i="9"/>
  <c r="AG19" i="9"/>
  <c r="AG18" i="9"/>
  <c r="AG17" i="9"/>
  <c r="AG16" i="9"/>
  <c r="AF49" i="9"/>
  <c r="AF47" i="9"/>
  <c r="AF45" i="9"/>
  <c r="AF43" i="9"/>
  <c r="AF41" i="9"/>
  <c r="AF39" i="9"/>
  <c r="AF37" i="9"/>
  <c r="AF35" i="9"/>
  <c r="AF33" i="9"/>
  <c r="AF31" i="9"/>
  <c r="AF29" i="9"/>
  <c r="AF27" i="9"/>
  <c r="AF25" i="9"/>
  <c r="AF23" i="9"/>
  <c r="AF21" i="9"/>
  <c r="AF19" i="9"/>
  <c r="AF17" i="9"/>
  <c r="AF50" i="9"/>
  <c r="AF48" i="9"/>
  <c r="AF46" i="9"/>
  <c r="AF44" i="9"/>
  <c r="AF42" i="9"/>
  <c r="AF40" i="9"/>
  <c r="AF38" i="9"/>
  <c r="AF36" i="9"/>
  <c r="AF34" i="9"/>
  <c r="AF32" i="9"/>
  <c r="AF30" i="9"/>
  <c r="AF28" i="9"/>
  <c r="AF26" i="9"/>
  <c r="AF24" i="9"/>
  <c r="AF22" i="9"/>
  <c r="AF20" i="9"/>
  <c r="AF18" i="9"/>
  <c r="AF16"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L7" i="5"/>
  <c r="E101" i="9" l="1"/>
  <c r="H101" i="9" s="1"/>
  <c r="I101" i="9" s="1"/>
  <c r="E75" i="9"/>
  <c r="H75" i="9" s="1"/>
  <c r="I75" i="9" s="1"/>
  <c r="E67" i="9"/>
  <c r="H67" i="9" s="1"/>
  <c r="I67" i="9" s="1"/>
  <c r="E69" i="9"/>
  <c r="H69" i="9" s="1"/>
  <c r="I69" i="9" s="1"/>
  <c r="E96" i="9"/>
  <c r="H96" i="9" s="1"/>
  <c r="I96" i="9" s="1"/>
  <c r="E80" i="9"/>
  <c r="H80" i="9" s="1"/>
  <c r="I80" i="9" s="1"/>
  <c r="E64" i="9"/>
  <c r="H64" i="9" s="1"/>
  <c r="I64" i="9" s="1"/>
  <c r="E94" i="9"/>
  <c r="H94" i="9" s="1"/>
  <c r="I94" i="9" s="1"/>
  <c r="E78" i="9"/>
  <c r="H78" i="9" s="1"/>
  <c r="I78" i="9" s="1"/>
  <c r="E113" i="9"/>
  <c r="H113" i="9" s="1"/>
  <c r="I113" i="9" s="1"/>
  <c r="E51" i="9"/>
  <c r="H51" i="9" s="1"/>
  <c r="I51" i="9" s="1"/>
  <c r="E87" i="9"/>
  <c r="H87" i="9" s="1"/>
  <c r="I87" i="9" s="1"/>
  <c r="H115" i="5"/>
  <c r="I115" i="5" s="1"/>
  <c r="H114" i="5"/>
  <c r="I114" i="5" s="1"/>
  <c r="H94" i="5"/>
  <c r="I94" i="5" s="1"/>
  <c r="H62" i="5"/>
  <c r="I62" i="5" s="1"/>
  <c r="H85" i="5"/>
  <c r="I85" i="5" s="1"/>
  <c r="H53" i="5"/>
  <c r="I53" i="5" s="1"/>
  <c r="H112" i="5"/>
  <c r="I112" i="5" s="1"/>
  <c r="H80" i="5"/>
  <c r="I80" i="5" s="1"/>
  <c r="H95" i="5"/>
  <c r="I95" i="5" s="1"/>
  <c r="H63" i="5"/>
  <c r="I63" i="5" s="1"/>
  <c r="H86" i="5"/>
  <c r="I86" i="5" s="1"/>
  <c r="H109" i="5"/>
  <c r="I109" i="5" s="1"/>
  <c r="H87" i="5"/>
  <c r="I87" i="5" s="1"/>
  <c r="H74" i="5"/>
  <c r="I74" i="5" s="1"/>
  <c r="H97" i="5"/>
  <c r="I97" i="5" s="1"/>
  <c r="H92" i="5"/>
  <c r="I92" i="5" s="1"/>
  <c r="H70" i="5"/>
  <c r="I70" i="5" s="1"/>
  <c r="H61" i="5"/>
  <c r="I61" i="5" s="1"/>
  <c r="H71" i="5"/>
  <c r="I71" i="5" s="1"/>
  <c r="H66" i="5"/>
  <c r="I66" i="5" s="1"/>
  <c r="H57" i="5"/>
  <c r="I57" i="5" s="1"/>
  <c r="H84" i="5"/>
  <c r="I84" i="5" s="1"/>
  <c r="H52" i="5"/>
  <c r="I52" i="5" s="1"/>
  <c r="H67" i="5"/>
  <c r="I67" i="5" s="1"/>
  <c r="H90" i="5"/>
  <c r="I90" i="5" s="1"/>
  <c r="H58" i="5"/>
  <c r="I58" i="5" s="1"/>
  <c r="H113" i="5"/>
  <c r="I113" i="5" s="1"/>
  <c r="H81" i="5"/>
  <c r="I81" i="5" s="1"/>
  <c r="H108" i="5"/>
  <c r="I108" i="5" s="1"/>
  <c r="H76" i="5"/>
  <c r="I76" i="5" s="1"/>
  <c r="H91" i="5"/>
  <c r="I91" i="5" s="1"/>
  <c r="H59" i="5"/>
  <c r="I59" i="5" s="1"/>
  <c r="H54" i="5"/>
  <c r="I54" i="5" s="1"/>
  <c r="H77" i="5"/>
  <c r="I77" i="5" s="1"/>
  <c r="H104" i="5"/>
  <c r="I104" i="5" s="1"/>
  <c r="H72" i="5"/>
  <c r="I72" i="5" s="1"/>
  <c r="H55" i="5"/>
  <c r="I55" i="5" s="1"/>
  <c r="H60" i="5"/>
  <c r="I60" i="5" s="1"/>
  <c r="H107" i="5"/>
  <c r="I107" i="5" s="1"/>
  <c r="H56" i="5"/>
  <c r="I56" i="5" s="1"/>
  <c r="H103" i="5"/>
  <c r="I103" i="5" s="1"/>
  <c r="H82" i="5"/>
  <c r="I82" i="5" s="1"/>
  <c r="H105" i="5"/>
  <c r="I105" i="5" s="1"/>
  <c r="H73" i="5"/>
  <c r="I73" i="5" s="1"/>
  <c r="H100" i="5"/>
  <c r="I100" i="5" s="1"/>
  <c r="H68" i="5"/>
  <c r="I68" i="5" s="1"/>
  <c r="H83" i="5"/>
  <c r="I83" i="5" s="1"/>
  <c r="H51" i="5"/>
  <c r="I51" i="5" s="1"/>
  <c r="H110" i="5"/>
  <c r="I110" i="5" s="1"/>
  <c r="H78" i="5"/>
  <c r="I78" i="5" s="1"/>
  <c r="H101" i="5"/>
  <c r="I101" i="5" s="1"/>
  <c r="H69" i="5"/>
  <c r="I69" i="5" s="1"/>
  <c r="H96" i="5"/>
  <c r="I96" i="5" s="1"/>
  <c r="H64" i="5"/>
  <c r="I64" i="5" s="1"/>
  <c r="H111" i="5"/>
  <c r="I111" i="5" s="1"/>
  <c r="H79" i="5"/>
  <c r="I79" i="5" s="1"/>
  <c r="H106" i="5"/>
  <c r="I106" i="5" s="1"/>
  <c r="H65" i="5"/>
  <c r="I65" i="5" s="1"/>
  <c r="H75" i="5"/>
  <c r="I75" i="5" s="1"/>
  <c r="H102" i="5"/>
  <c r="I102" i="5" s="1"/>
  <c r="H93" i="5"/>
  <c r="I93" i="5" s="1"/>
  <c r="H88" i="5"/>
  <c r="I88" i="5" s="1"/>
  <c r="H98" i="5"/>
  <c r="I98" i="5" s="1"/>
  <c r="H89" i="5"/>
  <c r="I89" i="5" s="1"/>
  <c r="H99" i="5"/>
  <c r="I99" i="5" s="1"/>
  <c r="E111" i="9"/>
  <c r="H111" i="9" s="1"/>
  <c r="I111" i="9" s="1"/>
  <c r="E77" i="9"/>
  <c r="H77" i="9" s="1"/>
  <c r="I77" i="9" s="1"/>
  <c r="E74" i="9"/>
  <c r="H74" i="9" s="1"/>
  <c r="I74" i="9" s="1"/>
  <c r="E106" i="9"/>
  <c r="H106" i="9" s="1"/>
  <c r="I106" i="9" s="1"/>
  <c r="E114" i="9"/>
  <c r="H114" i="9" s="1"/>
  <c r="I114" i="9" s="1"/>
  <c r="E72" i="9"/>
  <c r="H72" i="9" s="1"/>
  <c r="I72" i="9" s="1"/>
  <c r="E56" i="9"/>
  <c r="H56" i="9" s="1"/>
  <c r="I56" i="9" s="1"/>
  <c r="E115" i="9"/>
  <c r="H115" i="9" s="1"/>
  <c r="I115" i="9" s="1"/>
  <c r="E102" i="9"/>
  <c r="H102" i="9" s="1"/>
  <c r="I102" i="9" s="1"/>
  <c r="E110" i="9"/>
  <c r="H110" i="9" s="1"/>
  <c r="I110" i="9" s="1"/>
  <c r="E89" i="9"/>
  <c r="H89" i="9" s="1"/>
  <c r="I89" i="9" s="1"/>
  <c r="E104" i="9"/>
  <c r="H104" i="9" s="1"/>
  <c r="I104" i="9" s="1"/>
  <c r="E103" i="9"/>
  <c r="H103" i="9" s="1"/>
  <c r="I103" i="9" s="1"/>
  <c r="E86" i="9"/>
  <c r="H86" i="9" s="1"/>
  <c r="I86" i="9" s="1"/>
  <c r="E70" i="9"/>
  <c r="H70" i="9" s="1"/>
  <c r="I70" i="9" s="1"/>
  <c r="E54" i="9"/>
  <c r="H54" i="9" s="1"/>
  <c r="I54" i="9" s="1"/>
  <c r="E109" i="9"/>
  <c r="H109" i="9" s="1"/>
  <c r="I109" i="9" s="1"/>
  <c r="E73" i="9"/>
  <c r="H73" i="9" s="1"/>
  <c r="I73" i="9" s="1"/>
  <c r="E95" i="9"/>
  <c r="H95" i="9" s="1"/>
  <c r="I95" i="9" s="1"/>
  <c r="E71" i="9"/>
  <c r="H71" i="9" s="1"/>
  <c r="I71" i="9" s="1"/>
  <c r="E55" i="9"/>
  <c r="H55" i="9" s="1"/>
  <c r="I55" i="9" s="1"/>
  <c r="E85" i="9"/>
  <c r="H85" i="9" s="1"/>
  <c r="I85" i="9" s="1"/>
  <c r="E76" i="9"/>
  <c r="H76" i="9" s="1"/>
  <c r="I76" i="9" s="1"/>
  <c r="E61" i="9"/>
  <c r="H61" i="9" s="1"/>
  <c r="I61" i="9" s="1"/>
  <c r="E90" i="9"/>
  <c r="H90" i="9" s="1"/>
  <c r="I90" i="9" s="1"/>
  <c r="E105" i="9"/>
  <c r="H105" i="9" s="1"/>
  <c r="I105" i="9" s="1"/>
  <c r="E112" i="9"/>
  <c r="H112" i="9" s="1"/>
  <c r="I112" i="9" s="1"/>
  <c r="E88" i="9"/>
  <c r="H88" i="9" s="1"/>
  <c r="I88" i="9" s="1"/>
  <c r="E107" i="9"/>
  <c r="H107" i="9" s="1"/>
  <c r="I107" i="9" s="1"/>
  <c r="E81" i="9"/>
  <c r="H81" i="9" s="1"/>
  <c r="I81" i="9" s="1"/>
  <c r="E93" i="9"/>
  <c r="H93" i="9" s="1"/>
  <c r="I93" i="9" s="1"/>
  <c r="E79" i="9"/>
  <c r="H79" i="9" s="1"/>
  <c r="I79" i="9" s="1"/>
  <c r="E97" i="9"/>
  <c r="H97" i="9" s="1"/>
  <c r="I97" i="9" s="1"/>
  <c r="E100" i="9"/>
  <c r="H100" i="9" s="1"/>
  <c r="I100" i="9" s="1"/>
  <c r="E84" i="9"/>
  <c r="H84" i="9" s="1"/>
  <c r="I84" i="9" s="1"/>
  <c r="E68" i="9"/>
  <c r="H68" i="9" s="1"/>
  <c r="I68" i="9" s="1"/>
  <c r="E52" i="9"/>
  <c r="H52" i="9" s="1"/>
  <c r="I52" i="9" s="1"/>
  <c r="E108" i="9"/>
  <c r="H108" i="9" s="1"/>
  <c r="I108" i="9" s="1"/>
  <c r="E57" i="9"/>
  <c r="H57" i="9" s="1"/>
  <c r="I57" i="9" s="1"/>
  <c r="E99" i="9"/>
  <c r="H99" i="9" s="1"/>
  <c r="I99" i="9" s="1"/>
  <c r="E65" i="9"/>
  <c r="H65" i="9" s="1"/>
  <c r="I65" i="9" s="1"/>
  <c r="E62" i="9"/>
  <c r="H62" i="9" s="1"/>
  <c r="I62" i="9" s="1"/>
  <c r="E83" i="9"/>
  <c r="H83" i="9" s="1"/>
  <c r="I83" i="9" s="1"/>
  <c r="E63" i="9"/>
  <c r="H63" i="9" s="1"/>
  <c r="I63" i="9" s="1"/>
  <c r="E53" i="9"/>
  <c r="H53" i="9" s="1"/>
  <c r="I53" i="9" s="1"/>
  <c r="E92" i="9"/>
  <c r="H92" i="9" s="1"/>
  <c r="I92" i="9" s="1"/>
  <c r="E60" i="9"/>
  <c r="H60" i="9" s="1"/>
  <c r="I60" i="9" s="1"/>
  <c r="E58" i="9"/>
  <c r="H58" i="9" s="1"/>
  <c r="I58" i="9" s="1"/>
  <c r="E59" i="9"/>
  <c r="H59" i="9" s="1"/>
  <c r="I59" i="9" s="1"/>
  <c r="E91" i="9"/>
  <c r="H91" i="9" s="1"/>
  <c r="I91" i="9" s="1"/>
  <c r="E98" i="9"/>
  <c r="H98" i="9" s="1"/>
  <c r="I98" i="9" s="1"/>
  <c r="E82" i="9"/>
  <c r="H82" i="9" s="1"/>
  <c r="I82" i="9" s="1"/>
  <c r="E66" i="9"/>
  <c r="H66" i="9" s="1"/>
  <c r="I66" i="9" s="1"/>
  <c r="E16" i="9"/>
  <c r="E24" i="9"/>
  <c r="E38" i="9"/>
  <c r="E18" i="9"/>
  <c r="E26" i="9"/>
  <c r="E42" i="9"/>
  <c r="E17" i="9"/>
  <c r="E21" i="9"/>
  <c r="E25" i="9"/>
  <c r="E32" i="9"/>
  <c r="E40" i="9"/>
  <c r="E48" i="9"/>
  <c r="E29" i="9"/>
  <c r="E33" i="9"/>
  <c r="E37" i="9"/>
  <c r="E41" i="9"/>
  <c r="E45" i="9"/>
  <c r="E49" i="9"/>
  <c r="E20" i="9"/>
  <c r="E30" i="9"/>
  <c r="E46" i="9"/>
  <c r="E22" i="9"/>
  <c r="E34" i="9"/>
  <c r="E50" i="9"/>
  <c r="E19" i="9"/>
  <c r="E23" i="9"/>
  <c r="E28" i="9"/>
  <c r="E36" i="9"/>
  <c r="E44" i="9"/>
  <c r="E27" i="9"/>
  <c r="E31" i="9"/>
  <c r="E35" i="9"/>
  <c r="E39" i="9"/>
  <c r="E43" i="9"/>
  <c r="E47" i="9"/>
  <c r="L7" i="7"/>
  <c r="L7" i="6"/>
  <c r="L7" i="3"/>
  <c r="H53" i="3" l="1"/>
  <c r="I53" i="3" s="1"/>
  <c r="H57" i="3"/>
  <c r="I57" i="3" s="1"/>
  <c r="H61" i="3"/>
  <c r="I61" i="3" s="1"/>
  <c r="H65" i="3"/>
  <c r="I65" i="3" s="1"/>
  <c r="H69" i="3"/>
  <c r="I69" i="3" s="1"/>
  <c r="H73" i="3"/>
  <c r="I73" i="3" s="1"/>
  <c r="H54" i="3"/>
  <c r="I54" i="3" s="1"/>
  <c r="H79" i="3"/>
  <c r="I79" i="3" s="1"/>
  <c r="H87" i="3"/>
  <c r="I87" i="3" s="1"/>
  <c r="H89" i="3"/>
  <c r="I89" i="3" s="1"/>
  <c r="H98" i="3"/>
  <c r="I98" i="3" s="1"/>
  <c r="H110" i="3"/>
  <c r="I110" i="3" s="1"/>
  <c r="H112" i="3"/>
  <c r="I112" i="3" s="1"/>
  <c r="H78" i="3"/>
  <c r="I78" i="3" s="1"/>
  <c r="H86" i="3"/>
  <c r="I86" i="3" s="1"/>
  <c r="H95" i="3"/>
  <c r="I95" i="3" s="1"/>
  <c r="H109" i="3"/>
  <c r="I109" i="3" s="1"/>
  <c r="H58" i="3"/>
  <c r="I58" i="3" s="1"/>
  <c r="H66" i="3"/>
  <c r="I66" i="3" s="1"/>
  <c r="H74" i="3"/>
  <c r="I74" i="3" s="1"/>
  <c r="H91" i="3"/>
  <c r="I91" i="3" s="1"/>
  <c r="H115" i="3"/>
  <c r="I115" i="3" s="1"/>
  <c r="H83" i="3"/>
  <c r="I83" i="3" s="1"/>
  <c r="H101" i="3"/>
  <c r="I101" i="3" s="1"/>
  <c r="H100" i="3"/>
  <c r="I100" i="3" s="1"/>
  <c r="H92" i="3"/>
  <c r="I92" i="3" s="1"/>
  <c r="H55" i="3"/>
  <c r="I55" i="3" s="1"/>
  <c r="H84" i="3"/>
  <c r="I84" i="3" s="1"/>
  <c r="H104" i="3"/>
  <c r="I104" i="3" s="1"/>
  <c r="H81" i="3"/>
  <c r="I81" i="3" s="1"/>
  <c r="H85" i="3"/>
  <c r="I85" i="3" s="1"/>
  <c r="H64" i="3"/>
  <c r="I64" i="3" s="1"/>
  <c r="H71" i="3"/>
  <c r="I71" i="3" s="1"/>
  <c r="H51" i="3"/>
  <c r="I51" i="3" s="1"/>
  <c r="H80" i="3"/>
  <c r="I80" i="3" s="1"/>
  <c r="H59" i="3"/>
  <c r="I59" i="3" s="1"/>
  <c r="H97" i="3"/>
  <c r="I97" i="3" s="1"/>
  <c r="H82" i="3"/>
  <c r="I82" i="3" s="1"/>
  <c r="H68" i="3"/>
  <c r="I68" i="3" s="1"/>
  <c r="H94" i="3"/>
  <c r="I94" i="3" s="1"/>
  <c r="H76" i="3"/>
  <c r="I76" i="3" s="1"/>
  <c r="H77" i="3"/>
  <c r="I77" i="3" s="1"/>
  <c r="H90" i="3"/>
  <c r="I90" i="3" s="1"/>
  <c r="H56" i="3"/>
  <c r="I56" i="3" s="1"/>
  <c r="H99" i="3"/>
  <c r="I99" i="3" s="1"/>
  <c r="H113" i="3"/>
  <c r="I113" i="3" s="1"/>
  <c r="H62" i="3"/>
  <c r="I62" i="3" s="1"/>
  <c r="H102" i="3"/>
  <c r="I102" i="3" s="1"/>
  <c r="H67" i="3"/>
  <c r="I67" i="3" s="1"/>
  <c r="H105" i="3"/>
  <c r="I105" i="3" s="1"/>
  <c r="H60" i="3"/>
  <c r="I60" i="3" s="1"/>
  <c r="H111" i="3"/>
  <c r="I111" i="3" s="1"/>
  <c r="H52" i="3"/>
  <c r="I52" i="3" s="1"/>
  <c r="H75" i="3"/>
  <c r="I75" i="3" s="1"/>
  <c r="H114" i="3"/>
  <c r="I114" i="3" s="1"/>
  <c r="H107" i="3"/>
  <c r="I107" i="3" s="1"/>
  <c r="H70" i="3"/>
  <c r="I70" i="3" s="1"/>
  <c r="H103" i="3"/>
  <c r="I103" i="3" s="1"/>
  <c r="H108" i="3"/>
  <c r="I108" i="3" s="1"/>
  <c r="H63" i="3"/>
  <c r="I63" i="3" s="1"/>
  <c r="H106" i="3"/>
  <c r="I106" i="3" s="1"/>
  <c r="H72" i="3"/>
  <c r="I72" i="3" s="1"/>
  <c r="H88" i="3"/>
  <c r="I88" i="3" s="1"/>
  <c r="H96" i="3"/>
  <c r="I96" i="3" s="1"/>
  <c r="H93" i="3"/>
  <c r="I93" i="3" s="1"/>
  <c r="H115" i="7"/>
  <c r="H114" i="7"/>
  <c r="H74" i="7"/>
  <c r="H61" i="7"/>
  <c r="H109" i="7"/>
  <c r="H53" i="7"/>
  <c r="H108" i="7"/>
  <c r="H76" i="7"/>
  <c r="H95" i="7"/>
  <c r="H63" i="7"/>
  <c r="H113" i="7"/>
  <c r="H65" i="7"/>
  <c r="H58" i="7"/>
  <c r="H75" i="7"/>
  <c r="H69" i="7"/>
  <c r="H97" i="7"/>
  <c r="H84" i="7"/>
  <c r="H103" i="7"/>
  <c r="H93" i="7"/>
  <c r="H62" i="7"/>
  <c r="H80" i="7"/>
  <c r="H67" i="7"/>
  <c r="H86" i="7"/>
  <c r="H98" i="7"/>
  <c r="H104" i="7"/>
  <c r="H72" i="7"/>
  <c r="H91" i="7"/>
  <c r="H59" i="7"/>
  <c r="H77" i="7"/>
  <c r="H89" i="7"/>
  <c r="H100" i="7"/>
  <c r="H68" i="7"/>
  <c r="H87" i="7"/>
  <c r="H55" i="7"/>
  <c r="H110" i="7"/>
  <c r="H73" i="7"/>
  <c r="H94" i="7"/>
  <c r="H56" i="7"/>
  <c r="H85" i="7"/>
  <c r="H52" i="7"/>
  <c r="H102" i="7"/>
  <c r="H105" i="7"/>
  <c r="H54" i="7"/>
  <c r="H90" i="7"/>
  <c r="H66" i="7"/>
  <c r="H96" i="7"/>
  <c r="H64" i="7"/>
  <c r="H83" i="7"/>
  <c r="H51" i="7"/>
  <c r="H101" i="7"/>
  <c r="H78" i="7"/>
  <c r="H82" i="7"/>
  <c r="H81" i="7"/>
  <c r="H57" i="7"/>
  <c r="H92" i="7"/>
  <c r="H60" i="7"/>
  <c r="H111" i="7"/>
  <c r="H79" i="7"/>
  <c r="H70" i="7"/>
  <c r="H88" i="7"/>
  <c r="H107" i="7"/>
  <c r="H71" i="7"/>
  <c r="H106" i="7"/>
  <c r="H112" i="7"/>
  <c r="H99" i="7"/>
  <c r="B3" i="6"/>
  <c r="C20" i="4" l="1"/>
  <c r="L9" i="5" l="1"/>
  <c r="F50" i="5"/>
  <c r="E50" i="5"/>
  <c r="F49" i="5"/>
  <c r="E49" i="5"/>
  <c r="F48" i="5"/>
  <c r="E48" i="5"/>
  <c r="F47" i="5"/>
  <c r="E47" i="5"/>
  <c r="F46" i="5"/>
  <c r="E46" i="5"/>
  <c r="F45" i="5"/>
  <c r="E45" i="5"/>
  <c r="F44" i="5"/>
  <c r="E44" i="5"/>
  <c r="F43" i="5"/>
  <c r="E43" i="5"/>
  <c r="F42" i="5"/>
  <c r="E42" i="5"/>
  <c r="F41" i="5"/>
  <c r="E41" i="5"/>
  <c r="F40" i="5"/>
  <c r="E40" i="5"/>
  <c r="F39" i="5"/>
  <c r="E39" i="5"/>
  <c r="F38" i="5"/>
  <c r="E38" i="5"/>
  <c r="F37" i="5"/>
  <c r="E37" i="5"/>
  <c r="F36" i="5"/>
  <c r="E36" i="5"/>
  <c r="F35" i="5"/>
  <c r="E35" i="5"/>
  <c r="F34" i="5"/>
  <c r="E34" i="5"/>
  <c r="F33" i="5"/>
  <c r="E33" i="5"/>
  <c r="F32" i="5"/>
  <c r="E32" i="5"/>
  <c r="F31" i="5"/>
  <c r="E31" i="5"/>
  <c r="F30" i="5"/>
  <c r="E30" i="5"/>
  <c r="F29" i="5"/>
  <c r="E29" i="5"/>
  <c r="F28" i="5"/>
  <c r="E28" i="5"/>
  <c r="F27" i="5"/>
  <c r="E27" i="5"/>
  <c r="F26" i="5"/>
  <c r="E26" i="5"/>
  <c r="F25" i="5"/>
  <c r="E25" i="5"/>
  <c r="F24" i="5"/>
  <c r="E24" i="5"/>
  <c r="F23" i="5"/>
  <c r="E23" i="5"/>
  <c r="F22" i="5"/>
  <c r="E22" i="5"/>
  <c r="L9"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L9"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L9" i="3"/>
  <c r="F50" i="3"/>
  <c r="E50" i="3"/>
  <c r="F49" i="3"/>
  <c r="E49" i="3"/>
  <c r="F48" i="3"/>
  <c r="E48" i="3"/>
  <c r="F47" i="3"/>
  <c r="E47" i="3"/>
  <c r="F46" i="3"/>
  <c r="E46" i="3"/>
  <c r="F45" i="3"/>
  <c r="E45" i="3"/>
  <c r="F44" i="3"/>
  <c r="E44" i="3"/>
  <c r="F43" i="3"/>
  <c r="E43" i="3"/>
  <c r="F42" i="3"/>
  <c r="E42" i="3"/>
  <c r="F41" i="3"/>
  <c r="E41" i="3"/>
  <c r="F40" i="3"/>
  <c r="E40" i="3"/>
  <c r="F39" i="3"/>
  <c r="E39" i="3"/>
  <c r="F38" i="3"/>
  <c r="E38" i="3"/>
  <c r="F37" i="3"/>
  <c r="E37" i="3"/>
  <c r="F36" i="3"/>
  <c r="E36" i="3"/>
  <c r="F35" i="3"/>
  <c r="E35" i="3"/>
  <c r="F34" i="3"/>
  <c r="E34" i="3"/>
  <c r="F33" i="3"/>
  <c r="E33" i="3"/>
  <c r="F32" i="3"/>
  <c r="E32" i="3"/>
  <c r="F31" i="3"/>
  <c r="E31" i="3"/>
  <c r="F30" i="3"/>
  <c r="E30" i="3"/>
  <c r="F29" i="3"/>
  <c r="E29" i="3"/>
  <c r="F28" i="3"/>
  <c r="E28" i="3"/>
  <c r="F27" i="3"/>
  <c r="E27" i="3"/>
  <c r="F26" i="3"/>
  <c r="E26" i="3"/>
  <c r="F25" i="3"/>
  <c r="E25" i="3"/>
  <c r="F24" i="3"/>
  <c r="E24" i="3"/>
  <c r="F23" i="3"/>
  <c r="E23" i="3"/>
  <c r="F22" i="3"/>
  <c r="E22" i="3"/>
  <c r="B2" i="9"/>
  <c r="F21" i="5"/>
  <c r="E21" i="5"/>
  <c r="F20" i="5"/>
  <c r="E20" i="5"/>
  <c r="F19" i="5"/>
  <c r="E19" i="5"/>
  <c r="F18" i="5"/>
  <c r="E18" i="5"/>
  <c r="F17" i="5"/>
  <c r="E17" i="5"/>
  <c r="F16" i="5"/>
  <c r="E16" i="5"/>
  <c r="E16" i="4" l="1"/>
  <c r="L9" i="9"/>
  <c r="H22" i="9"/>
  <c r="H37" i="9"/>
  <c r="H30" i="9"/>
  <c r="H29" i="9"/>
  <c r="H45" i="9"/>
  <c r="H21" i="9"/>
  <c r="H25" i="9"/>
  <c r="H41" i="9"/>
  <c r="H49" i="9"/>
  <c r="H24" i="9"/>
  <c r="H32" i="9"/>
  <c r="H40" i="9"/>
  <c r="H48" i="9"/>
  <c r="H23" i="9"/>
  <c r="H31" i="9"/>
  <c r="H39" i="9"/>
  <c r="H47" i="9"/>
  <c r="H33" i="9"/>
  <c r="H38" i="9"/>
  <c r="H46" i="9"/>
  <c r="H28" i="9"/>
  <c r="H36" i="9"/>
  <c r="H44" i="9"/>
  <c r="H27" i="9"/>
  <c r="H35" i="9"/>
  <c r="H43" i="9"/>
  <c r="H26" i="9"/>
  <c r="H34" i="9"/>
  <c r="H42" i="9"/>
  <c r="H50" i="9"/>
  <c r="H16" i="9"/>
  <c r="H17" i="9"/>
  <c r="H18" i="9"/>
  <c r="H19" i="9"/>
  <c r="H20" i="9"/>
  <c r="E15" i="4"/>
  <c r="E14" i="4"/>
  <c r="E13" i="4"/>
  <c r="E12" i="4"/>
  <c r="B3" i="5"/>
  <c r="B3" i="7"/>
  <c r="B3" i="3"/>
  <c r="B12" i="4"/>
  <c r="B16" i="4"/>
  <c r="B15" i="4"/>
  <c r="B14" i="4"/>
  <c r="B13" i="4"/>
  <c r="B2" i="5"/>
  <c r="B2" i="7"/>
  <c r="B2" i="6"/>
  <c r="B2" i="3"/>
  <c r="H12" i="9" l="1"/>
  <c r="I32" i="9"/>
  <c r="I24" i="9"/>
  <c r="I44" i="9"/>
  <c r="I41" i="9"/>
  <c r="I39" i="9"/>
  <c r="I28" i="9"/>
  <c r="I36" i="9"/>
  <c r="I38" i="9"/>
  <c r="I40" i="9"/>
  <c r="I42" i="9"/>
  <c r="I46" i="9"/>
  <c r="I50" i="9"/>
  <c r="I25" i="9"/>
  <c r="I22" i="9"/>
  <c r="I48" i="9"/>
  <c r="I37" i="9"/>
  <c r="I35" i="9"/>
  <c r="I33" i="9"/>
  <c r="I31" i="9"/>
  <c r="I29" i="9"/>
  <c r="I27" i="9"/>
  <c r="I23" i="9"/>
  <c r="I43" i="9"/>
  <c r="I45" i="9"/>
  <c r="I47" i="9"/>
  <c r="I49" i="9"/>
  <c r="I34" i="9"/>
  <c r="I26" i="9"/>
  <c r="I30" i="9"/>
  <c r="I19" i="9"/>
  <c r="I20" i="9"/>
  <c r="I21" i="9"/>
  <c r="I18" i="9"/>
  <c r="I16" i="9"/>
  <c r="I17" i="9"/>
  <c r="E17" i="4"/>
  <c r="E20" i="4" s="1"/>
  <c r="I9" i="7"/>
  <c r="H9" i="7"/>
  <c r="G9" i="7"/>
  <c r="F9" i="7"/>
  <c r="E9" i="7"/>
  <c r="D9" i="7"/>
  <c r="C9" i="7"/>
  <c r="I8" i="7"/>
  <c r="H8" i="7"/>
  <c r="G8" i="7"/>
  <c r="F8" i="7"/>
  <c r="E20" i="7" s="1"/>
  <c r="E8" i="7"/>
  <c r="E19" i="7" s="1"/>
  <c r="I8" i="6"/>
  <c r="H8" i="6"/>
  <c r="G8" i="6"/>
  <c r="F8" i="6"/>
  <c r="E8" i="6"/>
  <c r="D8" i="6"/>
  <c r="C8" i="6"/>
  <c r="E21" i="6" s="1"/>
  <c r="E21" i="7"/>
  <c r="E18" i="7"/>
  <c r="E16" i="7"/>
  <c r="F21" i="6"/>
  <c r="F20" i="6"/>
  <c r="F19" i="6"/>
  <c r="F18" i="6"/>
  <c r="F17" i="6"/>
  <c r="F16" i="6"/>
  <c r="F21" i="3"/>
  <c r="F20" i="3"/>
  <c r="F19" i="3"/>
  <c r="F18" i="3"/>
  <c r="F17" i="3"/>
  <c r="F16" i="3"/>
  <c r="E21" i="3"/>
  <c r="E20" i="3"/>
  <c r="E19" i="3"/>
  <c r="E18" i="3"/>
  <c r="E17" i="3"/>
  <c r="E17" i="6" l="1"/>
  <c r="F18" i="7"/>
  <c r="I12" i="9"/>
  <c r="L11" i="9" s="1"/>
  <c r="L8" i="9"/>
  <c r="G16" i="4" s="1"/>
  <c r="E18" i="6"/>
  <c r="F54" i="7"/>
  <c r="I54" i="7" s="1"/>
  <c r="F58" i="7"/>
  <c r="I58" i="7" s="1"/>
  <c r="F62" i="7"/>
  <c r="I62" i="7" s="1"/>
  <c r="F66" i="7"/>
  <c r="I66" i="7" s="1"/>
  <c r="F70" i="7"/>
  <c r="I70" i="7" s="1"/>
  <c r="F74" i="7"/>
  <c r="I74" i="7" s="1"/>
  <c r="F78" i="7"/>
  <c r="I78" i="7" s="1"/>
  <c r="F82" i="7"/>
  <c r="I82" i="7" s="1"/>
  <c r="F86" i="7"/>
  <c r="I86" i="7" s="1"/>
  <c r="F90" i="7"/>
  <c r="I90" i="7" s="1"/>
  <c r="F94" i="7"/>
  <c r="I94" i="7" s="1"/>
  <c r="F98" i="7"/>
  <c r="I98" i="7" s="1"/>
  <c r="F102" i="7"/>
  <c r="I102" i="7" s="1"/>
  <c r="F106" i="7"/>
  <c r="I106" i="7" s="1"/>
  <c r="F110" i="7"/>
  <c r="I110" i="7" s="1"/>
  <c r="F115" i="7"/>
  <c r="I115" i="7" s="1"/>
  <c r="F114" i="7"/>
  <c r="I114" i="7" s="1"/>
  <c r="F52" i="7"/>
  <c r="I52" i="7" s="1"/>
  <c r="F61" i="7"/>
  <c r="I61" i="7" s="1"/>
  <c r="F75" i="7"/>
  <c r="I75" i="7" s="1"/>
  <c r="F84" i="7"/>
  <c r="I84" i="7" s="1"/>
  <c r="F93" i="7"/>
  <c r="I93" i="7" s="1"/>
  <c r="F107" i="7"/>
  <c r="I107" i="7" s="1"/>
  <c r="F57" i="7"/>
  <c r="I57" i="7" s="1"/>
  <c r="F71" i="7"/>
  <c r="I71" i="7" s="1"/>
  <c r="F80" i="7"/>
  <c r="I80" i="7" s="1"/>
  <c r="F89" i="7"/>
  <c r="I89" i="7" s="1"/>
  <c r="F103" i="7"/>
  <c r="I103" i="7" s="1"/>
  <c r="F112" i="7"/>
  <c r="I112" i="7" s="1"/>
  <c r="F53" i="7"/>
  <c r="I53" i="7" s="1"/>
  <c r="F67" i="7"/>
  <c r="I67" i="7" s="1"/>
  <c r="F76" i="7"/>
  <c r="I76" i="7" s="1"/>
  <c r="F85" i="7"/>
  <c r="I85" i="7" s="1"/>
  <c r="F99" i="7"/>
  <c r="I99" i="7" s="1"/>
  <c r="F108" i="7"/>
  <c r="I108" i="7" s="1"/>
  <c r="F63" i="7"/>
  <c r="I63" i="7" s="1"/>
  <c r="F72" i="7"/>
  <c r="I72" i="7" s="1"/>
  <c r="F81" i="7"/>
  <c r="I81" i="7" s="1"/>
  <c r="F95" i="7"/>
  <c r="I95" i="7" s="1"/>
  <c r="F104" i="7"/>
  <c r="I104" i="7" s="1"/>
  <c r="F113" i="7"/>
  <c r="I113" i="7" s="1"/>
  <c r="F59" i="7"/>
  <c r="I59" i="7" s="1"/>
  <c r="F68" i="7"/>
  <c r="I68" i="7" s="1"/>
  <c r="F77" i="7"/>
  <c r="I77" i="7" s="1"/>
  <c r="F91" i="7"/>
  <c r="I91" i="7" s="1"/>
  <c r="F100" i="7"/>
  <c r="I100" i="7" s="1"/>
  <c r="F109" i="7"/>
  <c r="I109" i="7" s="1"/>
  <c r="F96" i="7"/>
  <c r="I96" i="7" s="1"/>
  <c r="F65" i="7"/>
  <c r="I65" i="7" s="1"/>
  <c r="F60" i="7"/>
  <c r="I60" i="7" s="1"/>
  <c r="F79" i="7"/>
  <c r="I79" i="7" s="1"/>
  <c r="F97" i="7"/>
  <c r="I97" i="7" s="1"/>
  <c r="F51" i="7"/>
  <c r="I51" i="7" s="1"/>
  <c r="F88" i="7"/>
  <c r="I88" i="7" s="1"/>
  <c r="F69" i="7"/>
  <c r="I69" i="7" s="1"/>
  <c r="F55" i="7"/>
  <c r="I55" i="7" s="1"/>
  <c r="F73" i="7"/>
  <c r="I73" i="7" s="1"/>
  <c r="F92" i="7"/>
  <c r="I92" i="7" s="1"/>
  <c r="F111" i="7"/>
  <c r="I111" i="7" s="1"/>
  <c r="F87" i="7"/>
  <c r="I87" i="7" s="1"/>
  <c r="F105" i="7"/>
  <c r="I105" i="7" s="1"/>
  <c r="F56" i="7"/>
  <c r="I56" i="7" s="1"/>
  <c r="F64" i="7"/>
  <c r="I64" i="7" s="1"/>
  <c r="F83" i="7"/>
  <c r="I83" i="7" s="1"/>
  <c r="F101" i="7"/>
  <c r="I101" i="7" s="1"/>
  <c r="F19" i="7"/>
  <c r="E57" i="6"/>
  <c r="H57" i="6" s="1"/>
  <c r="I57" i="6" s="1"/>
  <c r="E60" i="6"/>
  <c r="H60" i="6" s="1"/>
  <c r="I60" i="6" s="1"/>
  <c r="E73" i="6"/>
  <c r="H73" i="6" s="1"/>
  <c r="I73" i="6" s="1"/>
  <c r="E76" i="6"/>
  <c r="H76" i="6" s="1"/>
  <c r="I76" i="6" s="1"/>
  <c r="E51" i="6"/>
  <c r="H51" i="6" s="1"/>
  <c r="I51" i="6" s="1"/>
  <c r="E54" i="6"/>
  <c r="H54" i="6" s="1"/>
  <c r="I54" i="6" s="1"/>
  <c r="E67" i="6"/>
  <c r="H67" i="6" s="1"/>
  <c r="I67" i="6" s="1"/>
  <c r="E70" i="6"/>
  <c r="H70" i="6" s="1"/>
  <c r="I70" i="6" s="1"/>
  <c r="E83" i="6"/>
  <c r="H83" i="6" s="1"/>
  <c r="I83" i="6" s="1"/>
  <c r="E86" i="6"/>
  <c r="H86" i="6" s="1"/>
  <c r="I86" i="6" s="1"/>
  <c r="E55" i="6"/>
  <c r="H55" i="6" s="1"/>
  <c r="I55" i="6" s="1"/>
  <c r="E58" i="6"/>
  <c r="H58" i="6" s="1"/>
  <c r="I58" i="6" s="1"/>
  <c r="E71" i="6"/>
  <c r="H71" i="6" s="1"/>
  <c r="I71" i="6" s="1"/>
  <c r="E74" i="6"/>
  <c r="H74" i="6" s="1"/>
  <c r="I74" i="6" s="1"/>
  <c r="E87" i="6"/>
  <c r="H87" i="6" s="1"/>
  <c r="I87" i="6" s="1"/>
  <c r="E62" i="6"/>
  <c r="H62" i="6" s="1"/>
  <c r="I62" i="6" s="1"/>
  <c r="E75" i="6"/>
  <c r="H75" i="6" s="1"/>
  <c r="I75" i="6" s="1"/>
  <c r="E82" i="6"/>
  <c r="H82" i="6" s="1"/>
  <c r="I82" i="6" s="1"/>
  <c r="E97" i="6"/>
  <c r="H97" i="6" s="1"/>
  <c r="I97" i="6" s="1"/>
  <c r="E100" i="6"/>
  <c r="H100" i="6" s="1"/>
  <c r="I100" i="6" s="1"/>
  <c r="E113" i="6"/>
  <c r="H113" i="6" s="1"/>
  <c r="I113" i="6" s="1"/>
  <c r="E59" i="6"/>
  <c r="H59" i="6" s="1"/>
  <c r="I59" i="6" s="1"/>
  <c r="E66" i="6"/>
  <c r="H66" i="6" s="1"/>
  <c r="I66" i="6" s="1"/>
  <c r="E79" i="6"/>
  <c r="H79" i="6" s="1"/>
  <c r="I79" i="6" s="1"/>
  <c r="E91" i="6"/>
  <c r="H91" i="6" s="1"/>
  <c r="I91" i="6" s="1"/>
  <c r="E94" i="6"/>
  <c r="H94" i="6" s="1"/>
  <c r="I94" i="6" s="1"/>
  <c r="E107" i="6"/>
  <c r="H107" i="6" s="1"/>
  <c r="I107" i="6" s="1"/>
  <c r="E110" i="6"/>
  <c r="H110" i="6" s="1"/>
  <c r="I110" i="6" s="1"/>
  <c r="E63" i="6"/>
  <c r="H63" i="6" s="1"/>
  <c r="I63" i="6" s="1"/>
  <c r="E88" i="6"/>
  <c r="H88" i="6" s="1"/>
  <c r="I88" i="6" s="1"/>
  <c r="E101" i="6"/>
  <c r="H101" i="6" s="1"/>
  <c r="I101" i="6" s="1"/>
  <c r="E104" i="6"/>
  <c r="H104" i="6" s="1"/>
  <c r="I104" i="6" s="1"/>
  <c r="E72" i="6"/>
  <c r="H72" i="6" s="1"/>
  <c r="I72" i="6" s="1"/>
  <c r="E80" i="6"/>
  <c r="H80" i="6" s="1"/>
  <c r="I80" i="6" s="1"/>
  <c r="E84" i="6"/>
  <c r="H84" i="6" s="1"/>
  <c r="I84" i="6" s="1"/>
  <c r="E95" i="6"/>
  <c r="H95" i="6" s="1"/>
  <c r="I95" i="6" s="1"/>
  <c r="E98" i="6"/>
  <c r="H98" i="6" s="1"/>
  <c r="I98" i="6" s="1"/>
  <c r="E111" i="6"/>
  <c r="H111" i="6" s="1"/>
  <c r="I111" i="6" s="1"/>
  <c r="E56" i="6"/>
  <c r="H56" i="6" s="1"/>
  <c r="I56" i="6" s="1"/>
  <c r="E64" i="6"/>
  <c r="H64" i="6" s="1"/>
  <c r="I64" i="6" s="1"/>
  <c r="E68" i="6"/>
  <c r="H68" i="6" s="1"/>
  <c r="I68" i="6" s="1"/>
  <c r="E77" i="6"/>
  <c r="H77" i="6" s="1"/>
  <c r="I77" i="6" s="1"/>
  <c r="E89" i="6"/>
  <c r="H89" i="6" s="1"/>
  <c r="I89" i="6" s="1"/>
  <c r="E92" i="6"/>
  <c r="H92" i="6" s="1"/>
  <c r="I92" i="6" s="1"/>
  <c r="E105" i="6"/>
  <c r="H105" i="6" s="1"/>
  <c r="I105" i="6" s="1"/>
  <c r="E108" i="6"/>
  <c r="H108" i="6" s="1"/>
  <c r="I108" i="6" s="1"/>
  <c r="E85" i="6"/>
  <c r="H85" i="6" s="1"/>
  <c r="I85" i="6" s="1"/>
  <c r="E96" i="6"/>
  <c r="H96" i="6" s="1"/>
  <c r="I96" i="6" s="1"/>
  <c r="E106" i="6"/>
  <c r="H106" i="6" s="1"/>
  <c r="I106" i="6" s="1"/>
  <c r="E102" i="6"/>
  <c r="H102" i="6" s="1"/>
  <c r="I102" i="6" s="1"/>
  <c r="E112" i="6"/>
  <c r="H112" i="6" s="1"/>
  <c r="I112" i="6" s="1"/>
  <c r="E69" i="6"/>
  <c r="H69" i="6" s="1"/>
  <c r="I69" i="6" s="1"/>
  <c r="E81" i="6"/>
  <c r="H81" i="6" s="1"/>
  <c r="I81" i="6" s="1"/>
  <c r="E65" i="6"/>
  <c r="H65" i="6" s="1"/>
  <c r="I65" i="6" s="1"/>
  <c r="E115" i="6"/>
  <c r="H115" i="6" s="1"/>
  <c r="I115" i="6" s="1"/>
  <c r="E61" i="6"/>
  <c r="H61" i="6" s="1"/>
  <c r="I61" i="6" s="1"/>
  <c r="E114" i="6"/>
  <c r="H114" i="6" s="1"/>
  <c r="I114" i="6" s="1"/>
  <c r="E52" i="6"/>
  <c r="H52" i="6" s="1"/>
  <c r="I52" i="6" s="1"/>
  <c r="E93" i="6"/>
  <c r="H93" i="6" s="1"/>
  <c r="I93" i="6" s="1"/>
  <c r="E103" i="6"/>
  <c r="H103" i="6" s="1"/>
  <c r="I103" i="6" s="1"/>
  <c r="E99" i="6"/>
  <c r="H99" i="6" s="1"/>
  <c r="I99" i="6" s="1"/>
  <c r="E109" i="6"/>
  <c r="H109" i="6" s="1"/>
  <c r="I109" i="6" s="1"/>
  <c r="E53" i="6"/>
  <c r="H53" i="6" s="1"/>
  <c r="I53" i="6" s="1"/>
  <c r="E78" i="6"/>
  <c r="H78" i="6" s="1"/>
  <c r="I78" i="6" s="1"/>
  <c r="E90" i="6"/>
  <c r="H90" i="6" s="1"/>
  <c r="I90" i="6" s="1"/>
  <c r="E19" i="6"/>
  <c r="H19" i="6" s="1"/>
  <c r="I19" i="6" s="1"/>
  <c r="F21" i="7"/>
  <c r="F20" i="7"/>
  <c r="F16" i="4"/>
  <c r="L10" i="9"/>
  <c r="E50" i="6"/>
  <c r="H50" i="6" s="1"/>
  <c r="I50" i="6" s="1"/>
  <c r="E49" i="6"/>
  <c r="H49" i="6" s="1"/>
  <c r="I49" i="6" s="1"/>
  <c r="E48" i="6"/>
  <c r="H48" i="6" s="1"/>
  <c r="I48" i="6" s="1"/>
  <c r="E47" i="6"/>
  <c r="H47" i="6" s="1"/>
  <c r="I47" i="6" s="1"/>
  <c r="E46" i="6"/>
  <c r="H46" i="6" s="1"/>
  <c r="I46" i="6" s="1"/>
  <c r="E45" i="6"/>
  <c r="E44" i="6"/>
  <c r="H44" i="6" s="1"/>
  <c r="I44" i="6" s="1"/>
  <c r="E43" i="6"/>
  <c r="E42" i="6"/>
  <c r="H42" i="6" s="1"/>
  <c r="I42" i="6" s="1"/>
  <c r="E41" i="6"/>
  <c r="H41" i="6" s="1"/>
  <c r="I41" i="6" s="1"/>
  <c r="E40" i="6"/>
  <c r="H40" i="6" s="1"/>
  <c r="I40" i="6" s="1"/>
  <c r="E39" i="6"/>
  <c r="H39" i="6" s="1"/>
  <c r="I39" i="6" s="1"/>
  <c r="E38" i="6"/>
  <c r="E37" i="6"/>
  <c r="H37" i="6" s="1"/>
  <c r="I37" i="6" s="1"/>
  <c r="E36" i="6"/>
  <c r="H36" i="6" s="1"/>
  <c r="I36" i="6" s="1"/>
  <c r="E35" i="6"/>
  <c r="H35" i="6" s="1"/>
  <c r="I35" i="6" s="1"/>
  <c r="E34" i="6"/>
  <c r="H34" i="6" s="1"/>
  <c r="I34" i="6" s="1"/>
  <c r="E33" i="6"/>
  <c r="E32" i="6"/>
  <c r="H32" i="6" s="1"/>
  <c r="I32" i="6" s="1"/>
  <c r="E31" i="6"/>
  <c r="H31" i="6" s="1"/>
  <c r="I31" i="6" s="1"/>
  <c r="E30" i="6"/>
  <c r="H30" i="6" s="1"/>
  <c r="I30" i="6" s="1"/>
  <c r="E29" i="6"/>
  <c r="H29" i="6" s="1"/>
  <c r="I29" i="6" s="1"/>
  <c r="E28" i="6"/>
  <c r="H28" i="6" s="1"/>
  <c r="I28" i="6" s="1"/>
  <c r="E27" i="6"/>
  <c r="H27" i="6" s="1"/>
  <c r="I27" i="6" s="1"/>
  <c r="E26" i="6"/>
  <c r="H26" i="6" s="1"/>
  <c r="I26" i="6" s="1"/>
  <c r="E25" i="6"/>
  <c r="E24" i="6"/>
  <c r="H24" i="6" s="1"/>
  <c r="I24" i="6" s="1"/>
  <c r="E23" i="6"/>
  <c r="E22" i="6"/>
  <c r="H22" i="6" s="1"/>
  <c r="I22" i="6" s="1"/>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H23" i="6"/>
  <c r="I23" i="6" s="1"/>
  <c r="H38" i="6"/>
  <c r="I38" i="6" s="1"/>
  <c r="H33" i="6"/>
  <c r="I33" i="6" s="1"/>
  <c r="H45" i="6"/>
  <c r="I45" i="6" s="1"/>
  <c r="H25" i="6"/>
  <c r="I25" i="6" s="1"/>
  <c r="H43" i="6"/>
  <c r="I43" i="6" s="1"/>
  <c r="H21" i="5"/>
  <c r="I21" i="5" s="1"/>
  <c r="H19" i="5"/>
  <c r="I19" i="5" s="1"/>
  <c r="H20" i="5"/>
  <c r="I20" i="5" s="1"/>
  <c r="H18" i="5"/>
  <c r="I18" i="5" s="1"/>
  <c r="H17" i="5"/>
  <c r="I17" i="5" s="1"/>
  <c r="H16" i="5"/>
  <c r="H22" i="5"/>
  <c r="I22" i="5" s="1"/>
  <c r="H32" i="5"/>
  <c r="I32" i="5" s="1"/>
  <c r="H42" i="5"/>
  <c r="I42" i="5" s="1"/>
  <c r="H50" i="5"/>
  <c r="I50" i="5" s="1"/>
  <c r="H25" i="5"/>
  <c r="I25" i="5" s="1"/>
  <c r="H33" i="5"/>
  <c r="I33" i="5" s="1"/>
  <c r="H41" i="5"/>
  <c r="I41" i="5" s="1"/>
  <c r="H49" i="5"/>
  <c r="I49" i="5" s="1"/>
  <c r="H26" i="5"/>
  <c r="I26" i="5" s="1"/>
  <c r="H36" i="5"/>
  <c r="I36" i="5" s="1"/>
  <c r="H44" i="5"/>
  <c r="I44" i="5" s="1"/>
  <c r="H27" i="5"/>
  <c r="I27" i="5" s="1"/>
  <c r="H35" i="5"/>
  <c r="I35" i="5" s="1"/>
  <c r="H43" i="5"/>
  <c r="I43" i="5" s="1"/>
  <c r="H28" i="5"/>
  <c r="I28" i="5" s="1"/>
  <c r="H38" i="5"/>
  <c r="I38" i="5" s="1"/>
  <c r="H46" i="5"/>
  <c r="I46" i="5" s="1"/>
  <c r="H29" i="5"/>
  <c r="I29" i="5" s="1"/>
  <c r="H37" i="5"/>
  <c r="I37" i="5" s="1"/>
  <c r="H45" i="5"/>
  <c r="I45" i="5" s="1"/>
  <c r="H24" i="5"/>
  <c r="I24" i="5" s="1"/>
  <c r="H30" i="5"/>
  <c r="I30" i="5" s="1"/>
  <c r="H40" i="5"/>
  <c r="I40" i="5" s="1"/>
  <c r="H48" i="5"/>
  <c r="I48" i="5" s="1"/>
  <c r="H23" i="5"/>
  <c r="I23" i="5" s="1"/>
  <c r="H31" i="5"/>
  <c r="I31" i="5" s="1"/>
  <c r="H39" i="5"/>
  <c r="I39" i="5" s="1"/>
  <c r="H47" i="5"/>
  <c r="I47" i="5" s="1"/>
  <c r="H34" i="5"/>
  <c r="I34" i="5" s="1"/>
  <c r="H23" i="7"/>
  <c r="H31" i="7"/>
  <c r="H39" i="7"/>
  <c r="I39" i="7" s="1"/>
  <c r="H47" i="7"/>
  <c r="H24" i="7"/>
  <c r="I24" i="7" s="1"/>
  <c r="H32" i="7"/>
  <c r="H40" i="7"/>
  <c r="H48" i="7"/>
  <c r="H25" i="7"/>
  <c r="H33" i="7"/>
  <c r="H41" i="7"/>
  <c r="H49" i="7"/>
  <c r="H26" i="7"/>
  <c r="I26" i="7" s="1"/>
  <c r="H34" i="7"/>
  <c r="H42" i="7"/>
  <c r="H50" i="7"/>
  <c r="I50" i="7" s="1"/>
  <c r="H27" i="7"/>
  <c r="I27" i="7" s="1"/>
  <c r="H35" i="7"/>
  <c r="I35" i="7" s="1"/>
  <c r="H43" i="7"/>
  <c r="I43" i="7" s="1"/>
  <c r="H28" i="7"/>
  <c r="H36" i="7"/>
  <c r="I36" i="7" s="1"/>
  <c r="H44" i="7"/>
  <c r="I44" i="7" s="1"/>
  <c r="H29" i="7"/>
  <c r="H37" i="7"/>
  <c r="H45" i="7"/>
  <c r="H22" i="7"/>
  <c r="H30" i="7"/>
  <c r="H38" i="7"/>
  <c r="I38" i="7" s="1"/>
  <c r="H46" i="7"/>
  <c r="I46" i="7" s="1"/>
  <c r="H21" i="3"/>
  <c r="I21" i="3" s="1"/>
  <c r="H28" i="3"/>
  <c r="I28" i="3" s="1"/>
  <c r="H36" i="3"/>
  <c r="I36" i="3" s="1"/>
  <c r="H44" i="3"/>
  <c r="I44" i="3" s="1"/>
  <c r="H31" i="3"/>
  <c r="I31" i="3" s="1"/>
  <c r="H39" i="3"/>
  <c r="I39" i="3" s="1"/>
  <c r="H47" i="3"/>
  <c r="I47" i="3" s="1"/>
  <c r="H22" i="3"/>
  <c r="I22" i="3" s="1"/>
  <c r="H30" i="3"/>
  <c r="I30" i="3" s="1"/>
  <c r="H38" i="3"/>
  <c r="I38" i="3" s="1"/>
  <c r="H46" i="3"/>
  <c r="I46" i="3" s="1"/>
  <c r="H33" i="3"/>
  <c r="I33" i="3" s="1"/>
  <c r="H41" i="3"/>
  <c r="I41" i="3" s="1"/>
  <c r="H49" i="3"/>
  <c r="I49" i="3" s="1"/>
  <c r="H24" i="3"/>
  <c r="I24" i="3" s="1"/>
  <c r="H32" i="3"/>
  <c r="I32" i="3" s="1"/>
  <c r="H40" i="3"/>
  <c r="I40" i="3" s="1"/>
  <c r="H48" i="3"/>
  <c r="I48" i="3" s="1"/>
  <c r="H23" i="3"/>
  <c r="I23" i="3" s="1"/>
  <c r="H35" i="3"/>
  <c r="I35" i="3" s="1"/>
  <c r="H43" i="3"/>
  <c r="I43" i="3" s="1"/>
  <c r="H29" i="3"/>
  <c r="I29" i="3" s="1"/>
  <c r="H26" i="3"/>
  <c r="I26" i="3" s="1"/>
  <c r="H34" i="3"/>
  <c r="I34" i="3" s="1"/>
  <c r="H42" i="3"/>
  <c r="I42" i="3" s="1"/>
  <c r="H50" i="3"/>
  <c r="I50" i="3" s="1"/>
  <c r="H25" i="3"/>
  <c r="I25" i="3" s="1"/>
  <c r="H27" i="3"/>
  <c r="I27" i="3" s="1"/>
  <c r="H37" i="3"/>
  <c r="I37" i="3" s="1"/>
  <c r="H45" i="3"/>
  <c r="I45" i="3" s="1"/>
  <c r="E17" i="7"/>
  <c r="H17" i="7" s="1"/>
  <c r="E20" i="6"/>
  <c r="H20" i="6" s="1"/>
  <c r="I20" i="6" s="1"/>
  <c r="F16" i="7"/>
  <c r="E16" i="6"/>
  <c r="H16" i="6" s="1"/>
  <c r="F17" i="7"/>
  <c r="H19" i="7"/>
  <c r="H18" i="7"/>
  <c r="I18" i="7" s="1"/>
  <c r="H20" i="7"/>
  <c r="I20" i="7" s="1"/>
  <c r="H21" i="7"/>
  <c r="I21" i="7" s="1"/>
  <c r="H20" i="3"/>
  <c r="I20" i="3" s="1"/>
  <c r="H16" i="3"/>
  <c r="H19" i="3"/>
  <c r="I19" i="3" s="1"/>
  <c r="H17" i="6"/>
  <c r="I17" i="6" s="1"/>
  <c r="H18" i="6"/>
  <c r="I18" i="6" s="1"/>
  <c r="H21" i="6"/>
  <c r="I21" i="6" s="1"/>
  <c r="H16" i="7"/>
  <c r="H18" i="3"/>
  <c r="I18" i="3" s="1"/>
  <c r="H17" i="3"/>
  <c r="I17" i="3" s="1"/>
  <c r="I28" i="7" l="1"/>
  <c r="I49" i="7"/>
  <c r="I47" i="7"/>
  <c r="H12" i="5"/>
  <c r="H12" i="6"/>
  <c r="I23" i="7"/>
  <c r="I31" i="7"/>
  <c r="I29" i="7"/>
  <c r="I42" i="7"/>
  <c r="I40" i="7"/>
  <c r="I19" i="7"/>
  <c r="I30" i="7"/>
  <c r="H12" i="3"/>
  <c r="I48" i="7"/>
  <c r="H12" i="7"/>
  <c r="I34" i="7"/>
  <c r="I32" i="7"/>
  <c r="I37" i="7"/>
  <c r="I25" i="7"/>
  <c r="I41" i="7"/>
  <c r="I45" i="7"/>
  <c r="I33" i="7"/>
  <c r="I22" i="7"/>
  <c r="I17" i="7"/>
  <c r="I16" i="5"/>
  <c r="C16" i="4"/>
  <c r="I16" i="3"/>
  <c r="I16" i="7"/>
  <c r="I16" i="6"/>
  <c r="I12" i="3" l="1"/>
  <c r="L11" i="3" s="1"/>
  <c r="L8" i="3"/>
  <c r="G12" i="4" s="1"/>
  <c r="L8" i="5"/>
  <c r="I12" i="5"/>
  <c r="L8" i="6"/>
  <c r="I12" i="6"/>
  <c r="L11" i="6" s="1"/>
  <c r="L8" i="7"/>
  <c r="G14" i="4" s="1"/>
  <c r="I12" i="7"/>
  <c r="L11" i="7" s="1"/>
  <c r="F13" i="4"/>
  <c r="L10" i="6"/>
  <c r="F15" i="4"/>
  <c r="L10" i="5"/>
  <c r="F14" i="4"/>
  <c r="L10" i="7"/>
  <c r="F12" i="4"/>
  <c r="L10" i="3"/>
  <c r="F17" i="4" l="1"/>
  <c r="C15" i="4"/>
  <c r="L11" i="5"/>
  <c r="C13" i="4"/>
  <c r="C14" i="4"/>
  <c r="C12" i="4"/>
  <c r="G13" i="4"/>
  <c r="G15" i="4"/>
  <c r="C17" i="4" l="1"/>
  <c r="G17" i="4"/>
  <c r="C23" i="4" l="1"/>
</calcChain>
</file>

<file path=xl/sharedStrings.xml><?xml version="1.0" encoding="utf-8"?>
<sst xmlns="http://schemas.openxmlformats.org/spreadsheetml/2006/main" count="309" uniqueCount="173">
  <si>
    <t>kwaliteits</t>
  </si>
  <si>
    <t>klasse</t>
  </si>
  <si>
    <t>a</t>
  </si>
  <si>
    <t>b</t>
  </si>
  <si>
    <t>g</t>
  </si>
  <si>
    <t>stelling</t>
  </si>
  <si>
    <t>E</t>
  </si>
  <si>
    <t>CT</t>
  </si>
  <si>
    <t>factor</t>
  </si>
  <si>
    <t>blootstelling</t>
  </si>
  <si>
    <t>XS</t>
  </si>
  <si>
    <t>vereiste</t>
  </si>
  <si>
    <t>Conc</t>
  </si>
  <si>
    <t>£</t>
  </si>
  <si>
    <t>&gt;</t>
  </si>
  <si>
    <t>Gele velden betreffen invulvelden</t>
  </si>
  <si>
    <t>Terra cotta betreft (logische) verwijzingen</t>
  </si>
  <si>
    <t xml:space="preserve">Grijze cellen zijn afgeleide velden, hierin staan berekeningen </t>
  </si>
  <si>
    <t>Blauwe cellen bevatten een meerkeuze menu, door op de cellen te klikken kunt u een keuze maken uit een aantal mogelijkheden</t>
  </si>
  <si>
    <t>Groene velden bevatten vaste parameters en tabelwaarden</t>
  </si>
  <si>
    <t>Roze cellen bevatten uitkomsten</t>
  </si>
  <si>
    <t>Invulinstructie</t>
  </si>
  <si>
    <t>Uitvoeringsverordening</t>
  </si>
  <si>
    <t>artikel 184, lid 2</t>
  </si>
  <si>
    <t>artikel 186, lid 1</t>
  </si>
  <si>
    <t>artikel 187, lid 4</t>
  </si>
  <si>
    <t>artikel 187, lid 1</t>
  </si>
  <si>
    <t>artikel 187, lid 2</t>
  </si>
  <si>
    <t>artikel 186, lid 2</t>
  </si>
  <si>
    <t>Totaal</t>
  </si>
  <si>
    <t>kapitaalvereiste</t>
  </si>
  <si>
    <t>Solvabiliteits-</t>
  </si>
  <si>
    <t>Standaard</t>
  </si>
  <si>
    <t>N.U.-staats</t>
  </si>
  <si>
    <t>Gedekt</t>
  </si>
  <si>
    <t>Vastgoed</t>
  </si>
  <si>
    <t>Uitvoer</t>
  </si>
  <si>
    <t>Betreft</t>
  </si>
  <si>
    <t>Immateriële activa (= balanspost 3)</t>
  </si>
  <si>
    <t>Uitgestelde belastingvorderingen (= balanspost 4)</t>
  </si>
  <si>
    <t>Activa aangehouden voor Unit-linked verzekeringen (= balanspost 16)</t>
  </si>
  <si>
    <t>Verhaalbare herverzekeringsbedragen (= balanspost 18)</t>
  </si>
  <si>
    <t>Kasmiddelen en kasequivalenten (= balanspost 25)</t>
  </si>
  <si>
    <t>-</t>
  </si>
  <si>
    <t>Vorderingen op herverzekeraars (= balanspost 21)</t>
  </si>
  <si>
    <t>Verzekeringsvorderingen en vorderingen op tussenpersonen (= balanspost 20)</t>
  </si>
  <si>
    <t>Overig</t>
  </si>
  <si>
    <t>Totaal van alle activa (= balanspost 27)</t>
  </si>
  <si>
    <t>(-)</t>
  </si>
  <si>
    <t>Berekeningsgrondslag</t>
  </si>
  <si>
    <t>Standaard blootstelling</t>
  </si>
  <si>
    <t>Niet-uitgezonderde staatsobligaties</t>
  </si>
  <si>
    <t>Overzicht</t>
  </si>
  <si>
    <t>Kredietkwaliteitsklasse</t>
  </si>
  <si>
    <r>
      <t xml:space="preserve">Drempel </t>
    </r>
    <r>
      <rPr>
        <i/>
        <sz val="10"/>
        <color indexed="8"/>
        <rFont val="Arial"/>
        <family val="2"/>
      </rPr>
      <t>CT</t>
    </r>
  </si>
  <si>
    <r>
      <t xml:space="preserve">Risicofactor </t>
    </r>
    <r>
      <rPr>
        <i/>
        <sz val="10"/>
        <color indexed="8"/>
        <rFont val="Arial"/>
        <family val="2"/>
      </rPr>
      <t>g</t>
    </r>
  </si>
  <si>
    <t>Aantal</t>
  </si>
  <si>
    <t>Naam tegenpartij</t>
  </si>
  <si>
    <t>Krediet</t>
  </si>
  <si>
    <t>Bloot-</t>
  </si>
  <si>
    <t>Drempel</t>
  </si>
  <si>
    <t>Risico</t>
  </si>
  <si>
    <t>Excedent</t>
  </si>
  <si>
    <t>Kapitaal</t>
  </si>
  <si>
    <t>Kredietwaardigheid</t>
  </si>
  <si>
    <t>Standard &amp; Poor’s  en Fitch</t>
  </si>
  <si>
    <t>Moody’s</t>
  </si>
  <si>
    <t>AM Best</t>
  </si>
  <si>
    <t>AAA</t>
  </si>
  <si>
    <t>Aaa</t>
  </si>
  <si>
    <t>aaa</t>
  </si>
  <si>
    <t>AA</t>
  </si>
  <si>
    <t>Aa</t>
  </si>
  <si>
    <t>aa</t>
  </si>
  <si>
    <t>A</t>
  </si>
  <si>
    <t>BBB</t>
  </si>
  <si>
    <t>Baa</t>
  </si>
  <si>
    <t>bbb</t>
  </si>
  <si>
    <t>BB</t>
  </si>
  <si>
    <t>Ba</t>
  </si>
  <si>
    <t>bb</t>
  </si>
  <si>
    <t>B</t>
  </si>
  <si>
    <t>&lt;B</t>
  </si>
  <si>
    <t>&lt;b</t>
  </si>
  <si>
    <t>Hypotheek- of publieke sector gedekte obligaties</t>
  </si>
  <si>
    <t>Bloot</t>
  </si>
  <si>
    <t>Naam tegenpartij/object</t>
  </si>
  <si>
    <t>Risico-</t>
  </si>
  <si>
    <t>Solvabiliteitsratio</t>
  </si>
  <si>
    <t>Blootstelling</t>
  </si>
  <si>
    <t>Grondslag Activa</t>
  </si>
  <si>
    <t>Naam tabblad</t>
  </si>
  <si>
    <r>
      <rPr>
        <b/>
        <sz val="10"/>
        <color indexed="8"/>
        <rFont val="Arial"/>
        <family val="2"/>
      </rPr>
      <t>Singlenameblootstelling</t>
    </r>
    <r>
      <rPr>
        <sz val="10"/>
        <color indexed="8"/>
        <rFont val="Arial"/>
        <family val="2"/>
      </rPr>
      <t xml:space="preserve"> (artikel 182)</t>
    </r>
  </si>
  <si>
    <t>(2) De blootstelling bij wanbetaling aan een tegenpartij is de som van de blootstellingen aan die tegenpartij.</t>
  </si>
  <si>
    <t>(3) De blootstelling bij wanbetaling aan een singlenameblootstelling  is de som van de blootstellingen bij wanbetaling aan alle tegenpartijen die tot de singlenameblootstelling behoren.</t>
  </si>
  <si>
    <t>Invoer</t>
  </si>
  <si>
    <t>Vervolgens …</t>
  </si>
  <si>
    <t>(a) de Europese Centrale Bank</t>
  </si>
  <si>
    <t>(b) blootstellingen aan de centrale overheid en centrale banken van lidstaten die luiden en gefinancierd zijn in de binnenlandse valuta van die centrale overheid en centrale bank</t>
  </si>
  <si>
    <t xml:space="preserve">SII zonder rating </t>
  </si>
  <si>
    <t>Singlenameblootstellingen</t>
  </si>
  <si>
    <t>onder aftrek van:</t>
  </si>
  <si>
    <t>Berekeningsgrondslag van de module ( = grondslag activa)</t>
  </si>
  <si>
    <t>Vaststelling van de Berekeningsgrondslag van deze module</t>
  </si>
  <si>
    <r>
      <t>Blootstellingen aan groeps(her)verzekeringsondernemingen (</t>
    </r>
    <r>
      <rPr>
        <i/>
        <u/>
        <sz val="10"/>
        <color indexed="8"/>
        <rFont val="Arial"/>
        <family val="2"/>
      </rPr>
      <t>nb</t>
    </r>
    <r>
      <rPr>
        <i/>
        <sz val="10"/>
        <color indexed="8"/>
        <rFont val="Arial"/>
        <family val="2"/>
      </rPr>
      <t>: onder voorwaarden</t>
    </r>
    <r>
      <rPr>
        <sz val="10"/>
        <color indexed="8"/>
        <rFont val="Arial"/>
        <family val="2"/>
      </rPr>
      <t>)</t>
    </r>
  </si>
  <si>
    <t>Deelnemingen in financiële- en kredietinstellingen (= banken, etc.)</t>
  </si>
  <si>
    <r>
      <t>Hypotheekleningen op niet-zakelijk onroerend goed (</t>
    </r>
    <r>
      <rPr>
        <i/>
        <u/>
        <sz val="10"/>
        <color indexed="8"/>
        <rFont val="Arial"/>
        <family val="2"/>
      </rPr>
      <t>nb</t>
    </r>
    <r>
      <rPr>
        <i/>
        <sz val="10"/>
        <color indexed="8"/>
        <rFont val="Arial"/>
        <family val="2"/>
      </rPr>
      <t>: onder voorwaarden</t>
    </r>
    <r>
      <rPr>
        <sz val="10"/>
        <color indexed="8"/>
        <rFont val="Arial"/>
        <family val="2"/>
      </rPr>
      <t>)</t>
    </r>
  </si>
  <si>
    <t>Derivaten (= balanspost 13)</t>
  </si>
  <si>
    <t>Drempelwaarde bij 1,5% (lage rating of geen rating):</t>
  </si>
  <si>
    <t>Drempelwaarde bij 3% (hoge rating):</t>
  </si>
  <si>
    <t xml:space="preserve">Drempelwaarde bij 10% (vastgoed): </t>
  </si>
  <si>
    <t>Drempelwaarde bij 15% (gedekt en hoge rating):</t>
  </si>
  <si>
    <t>Dit hulpprogramma heeft  de volgende werkbladen:</t>
  </si>
  <si>
    <t>(1) Het kapitaalvereiste voor marktrisicoconcentratie wordt berekend op basis van singlenameblootstellingen. Met het oog hierop worden blootstellingen aan ondernemingen die tot dezelfde ondernemingsgroep behoren als een singlenameblootstelling behandeld.</t>
  </si>
  <si>
    <t>(4) De gewogen gemiddelde kredietkwaliteitsklasse van een singlenameblootstelling is gelijk aan het naar boven toe afgeronde gemiddelde van de kredietwaardigheden van alle blootstellingen aan alle tegenpartijen die tot de singlenameblootstelling behoren, gewogen naar</t>
  </si>
  <si>
    <t>Voorbeeld:</t>
  </si>
  <si>
    <t>Als eerste moet de Berekeningsgrondslag voor deze ondermodule Marktrisicoconcentraties worden berekend: u voert op het gelijknamige tabblad 'Berekeningsgrondslag' een aantal gegevens in die u van de staat Balans kunt overnemen.</t>
  </si>
  <si>
    <t>Algemeen:</t>
  </si>
  <si>
    <t>In velden of waarden die niet van toepassing zijn, hoeft u niets in te  vullen. Op tabbladen die niet van toepassing zijn hoeft u ook niets in te vullen.</t>
  </si>
  <si>
    <t>Alleen de grote posten/concentraties/singlenames die uitkomen boven een drempel van 1,5%, 3%, 10% of 15% van de berekeningsgrondslag en die een risicofactor g(i) ongelijk aan nul hebben (afhankelijk van de aard en de rating van de singlename), leveren uiteindelijk</t>
  </si>
  <si>
    <t>Aan blootstellingen die volledig, onvoorwaardelijk en onherroepelijk worden gegarandeerd door een van de tegenpartijen als vastgesteld in de punten a t/m d wordt eveneens een risicofactor g(i) voor marktrisicoconcentratie van 0% toegekend.</t>
  </si>
  <si>
    <t>Betreft blootstellingen aan centrale overheden en centrale banken van niet-lidstaten welke luiden en gefinancierd zijn in de binnenlandse valuta van die centrale overheid en centrale bank.</t>
  </si>
  <si>
    <t xml:space="preserve">Betreft blootstellingen in de vorm van gedekte obligaties (als bedoeld in artikel 52, lid 4, van Richtlijn 2009/65/EG). </t>
  </si>
  <si>
    <t xml:space="preserve">In geval van een relatief grote blootstelling op XYZ voert u deze partij op in de kolom 'Naam tegenpartij' en als 'Blootstelling E' het totaal van alle blootstellingen op XYZ-groep, dus de marktwaarde van alle aandelen in XYZ, </t>
  </si>
  <si>
    <t>2. de garantie geldt voor de (her)verzekeringsonderneming zonder enige beperking; 3. er vindt geen dubbeltelling van een dergelijke garantie plaats bij de berekening van het solvabiliteitskapitaalvereiste.</t>
  </si>
  <si>
    <t xml:space="preserve">(5) Aan blootstellingen waarvoor geen officiële kredietbeoordeling beschikbaar is, wordt als kredietwaardigheid klasse 5 toegekend.  </t>
  </si>
  <si>
    <t>(c) multilaterale ontwikkelingsbanken (als bedoeld in in artikel 117, lid 2, van de EU-verordening nr. 575/2013)</t>
  </si>
  <si>
    <t>(d) internationale organisaties (als bedoeld in artikel 118 van de EU-verordening nr. 575/2013)</t>
  </si>
  <si>
    <r>
      <t xml:space="preserve">Aan de volgende blootstellingen wordt een risicofactor g(i) voor marktrisicoconcentratie van 0% toegekend, met als resultaat dus ook 0 als solvabiliteitskapitaalvereiste in deze module </t>
    </r>
    <r>
      <rPr>
        <sz val="10"/>
        <color indexed="8"/>
        <rFont val="Arial"/>
        <family val="2"/>
      </rPr>
      <t>(nb: deze waarden doen echter wel mee in de berekeningsgrondslag!)</t>
    </r>
  </si>
  <si>
    <t>SKV Marktrisicoconcentraties (overzicht)</t>
  </si>
  <si>
    <t>Solvabiliteitskapitaalvereiste voor Marktrisicoconcentraties</t>
  </si>
  <si>
    <t>Tabel kredietkwaliteitsklasse:</t>
  </si>
  <si>
    <t xml:space="preserve">de waarde van elke blootstelling (nb: zie ook de hierboven opgenomen tabel naar kredietkwaliteitsklasse met een vergelijking van diverse ratings). </t>
  </si>
  <si>
    <t>in de kredietwaardigheid van singlenameblootstellingen die boven een (relatieve) drempel bestaan. Het berekende solvabiliteitskapitaalvereiste in deze ondermodule is onder andere afhankelijk van de mate van spreiding van de beleggingen en de rating van de tegenpartijen.</t>
  </si>
  <si>
    <t>Samenvatting van de resultaten en het berekende solvabiliteitskapitaalvereiste voor Marktrisicoconcentraties</t>
  </si>
  <si>
    <t>als beleggingsconcentratie opgenomen.</t>
  </si>
  <si>
    <t>Deze berekeningsgrondslag geeft aan welke activa in het toepassingsgebied van deze ondermodule vallen en de waarde van deze grondslag wordt gebruikt om de drempel(waarde) te bepalen: een blootstelling onder deze drempel heeft geen kapitaalvereiste tot gevolg.</t>
  </si>
  <si>
    <r>
      <t xml:space="preserve">Dit hulpprogramma is bedoeld om het solvabiliteitskapitaalvereiste te berekenen voor de </t>
    </r>
    <r>
      <rPr>
        <sz val="10"/>
        <rFont val="Arial"/>
        <family val="2"/>
      </rPr>
      <t>ondermodule</t>
    </r>
    <r>
      <rPr>
        <sz val="10"/>
        <color indexed="8"/>
        <rFont val="Arial"/>
        <family val="2"/>
      </rPr>
      <t xml:space="preserve"> Marktrisicoconcentraties. Met de scenarioanalyse van marktrisicoconcentraties wordt het effect berekend van mogelijke wanbetaling door een onmiddelijke verandering </t>
    </r>
  </si>
  <si>
    <t>Betreft alle blootstellingen die onder deze module vallen en die niet behoren onder de volgende vier specifieke blootstellingen (N.U.-staats; Gedekt; Vastgoed; SII zonder rating).</t>
  </si>
  <si>
    <r>
      <t xml:space="preserve">Evenzo wordt onroerend goed </t>
    </r>
    <r>
      <rPr>
        <sz val="10"/>
        <rFont val="Arial"/>
        <family val="2"/>
      </rPr>
      <t>dat behoort tot een en hetzelfde gebouw</t>
    </r>
    <r>
      <rPr>
        <sz val="10"/>
        <color indexed="8"/>
        <rFont val="Arial"/>
        <family val="2"/>
      </rPr>
      <t xml:space="preserve"> als één onroerend goed beschouwd.</t>
    </r>
  </si>
  <si>
    <t>een kapitaalvereiste in deze module op. Het zijn juist deze posten die u in dit hulpprogramma dient op te voeren. Zie ook de verschillende berekende drempelwaarden in het overzicht onderaan op het tabblad Berekeningsgrondslag.</t>
  </si>
  <si>
    <r>
      <t xml:space="preserve">Daarnaast </t>
    </r>
    <r>
      <rPr>
        <sz val="10"/>
        <rFont val="Arial"/>
        <family val="2"/>
      </rPr>
      <t>krijgen ook blootstellingen in de vorm van bankdeposito's een risicofactor g(i) van 0% toegekend</t>
    </r>
    <r>
      <rPr>
        <sz val="10"/>
        <color rgb="FFFF0000"/>
        <rFont val="Arial"/>
        <family val="2"/>
      </rPr>
      <t xml:space="preserve"> </t>
    </r>
    <r>
      <rPr>
        <sz val="10"/>
        <color indexed="8"/>
        <rFont val="Arial"/>
        <family val="2"/>
      </rPr>
      <t xml:space="preserve">als zij voldoen aan alle volgende eisen: 1. de volledige waarde van de blootstelling wordt gedekt door een overheidsgarantieregeling in de Unie; </t>
    </r>
  </si>
  <si>
    <t>Aan de hand van de berekeningsgrondslag en de berekende drempelwaarden kunt u vervolgens nagaan welke blootstellingen boven de drempelwaarden zullen uitstijgen met een risicofactor ongelijk aan 0% en dus een kapitaalvereiste voor Marktrisicoconcentraties</t>
  </si>
  <si>
    <t>zullen opleveren. Afhankelijk van de aard van deze singlenameblootstelling bepaalt u op welk tabblad deze blootstelling ingevuld moet worden:</t>
  </si>
  <si>
    <r>
      <t>Drempelwaarden</t>
    </r>
    <r>
      <rPr>
        <sz val="10"/>
        <color indexed="8"/>
        <rFont val="Arial"/>
        <family val="2"/>
      </rPr>
      <t>:</t>
    </r>
  </si>
  <si>
    <t>Blootstellingen in de vorm van gedekte obligaties worden als singlenameblootstellingen beschouwd, ongeacht andere blootstellingen  aan dezelfde tegenpartij als de emittent van de gedekte obligaties, die een afzonderlijke singlenameblootstelling vormt.</t>
  </si>
  <si>
    <t>Betreft blootstellingen aan één onroerend goed/vastgoed (nb: onroerend goed dat behoort tot een en hetzelfde gebouw wordt als één onroerend goed beschouwd).</t>
  </si>
  <si>
    <t>De volgende gegevens van het tabblad 'Uitvoer' neemt u over in de jaarstaten:</t>
  </si>
  <si>
    <r>
      <t>Deposito's (</t>
    </r>
    <r>
      <rPr>
        <i/>
        <sz val="10"/>
        <color indexed="8"/>
        <rFont val="Arial"/>
        <family val="2"/>
      </rPr>
      <t>vergelijkbaar met kasmiddelen en opgenomen bij Tegenpartijkredietrisico</t>
    </r>
    <r>
      <rPr>
        <sz val="10"/>
        <color indexed="8"/>
        <rFont val="Arial"/>
        <family val="2"/>
      </rPr>
      <t>)</t>
    </r>
  </si>
  <si>
    <t>(Her)verzekeringsonderneming zonder rating, maar wel Solvency II-plichtig</t>
  </si>
  <si>
    <r>
      <t xml:space="preserve">Blootstelling </t>
    </r>
    <r>
      <rPr>
        <i/>
        <sz val="10"/>
        <color indexed="8"/>
        <rFont val="Arial"/>
        <family val="2"/>
      </rPr>
      <t>E</t>
    </r>
  </si>
  <si>
    <r>
      <t xml:space="preserve">Excedent </t>
    </r>
    <r>
      <rPr>
        <i/>
        <sz val="10"/>
        <color indexed="8"/>
        <rFont val="Arial"/>
        <family val="2"/>
      </rPr>
      <t>XS</t>
    </r>
  </si>
  <si>
    <r>
      <t xml:space="preserve">Kap. vereiste </t>
    </r>
    <r>
      <rPr>
        <i/>
        <sz val="10"/>
        <color indexed="8"/>
        <rFont val="Arial"/>
        <family val="2"/>
      </rPr>
      <t>Conc</t>
    </r>
  </si>
  <si>
    <r>
      <t xml:space="preserve">Kap. vereiste </t>
    </r>
    <r>
      <rPr>
        <i/>
        <sz val="10"/>
        <color indexed="8"/>
        <rFont val="Arial"/>
        <family val="2"/>
      </rPr>
      <t>Conc</t>
    </r>
    <r>
      <rPr>
        <sz val="10"/>
        <color indexed="8"/>
        <rFont val="Arial"/>
        <family val="2"/>
      </rPr>
      <t xml:space="preserve"> </t>
    </r>
  </si>
  <si>
    <t>Kredietklasse</t>
  </si>
  <si>
    <r>
      <t xml:space="preserve">Blootstellingen opgenomen in het toepassingsgebied van de module </t>
    </r>
    <r>
      <rPr>
        <u/>
        <sz val="10"/>
        <color indexed="8"/>
        <rFont val="Arial"/>
        <family val="2"/>
      </rPr>
      <t>Tegenpartijkredietrisico (staat SKV-3)</t>
    </r>
  </si>
  <si>
    <r>
      <rPr>
        <i/>
        <u/>
        <sz val="10"/>
        <color rgb="FFFF0000"/>
        <rFont val="Arial"/>
        <family val="2"/>
      </rPr>
      <t>nb:</t>
    </r>
    <r>
      <rPr>
        <i/>
        <sz val="10"/>
        <color rgb="FFFF0000"/>
        <rFont val="Arial"/>
        <family val="2"/>
      </rPr>
      <t xml:space="preserve"> alle bedragen hieronder positief invoeren</t>
    </r>
  </si>
  <si>
    <t>SII zonder rating</t>
  </si>
  <si>
    <t>leningen aan XYZ, obligaties uitgegeven door XYZ, (lange)termijndeposito's ondergebracht bij XYZ, etc. en haar groepsmaatschappijen. Alle blootstellingen op XYZ-groep worden dus onder één noemer, de singlenameblootstelling,</t>
  </si>
  <si>
    <t>Overigens kan de kredietwaardigheidsklasse per blootstelling op of beleggingsinstrument in eenzelfde partij verschillen: een aandeel in of een achtergestelde lening aan een partij valt bijvoorbeeld niet in dezelfde klasse als een gewone lening of obligatie.</t>
  </si>
  <si>
    <t>Berekeningsgrondslag in aanmerking komende Activa</t>
  </si>
  <si>
    <t>Invullen in staat SKV-2 (regel 5, kolom A1 en kolom C)</t>
  </si>
  <si>
    <r>
      <t xml:space="preserve">Ter 'interpolatie' drempel </t>
    </r>
    <r>
      <rPr>
        <i/>
        <sz val="10"/>
        <color indexed="8"/>
        <rFont val="Arial"/>
        <family val="2"/>
      </rPr>
      <t>CT</t>
    </r>
  </si>
  <si>
    <r>
      <t xml:space="preserve">Ter interpolatie risicofaktor </t>
    </r>
    <r>
      <rPr>
        <i/>
        <sz val="10"/>
        <color indexed="8"/>
        <rFont val="Arial"/>
        <family val="2"/>
      </rPr>
      <t>g</t>
    </r>
  </si>
  <si>
    <r>
      <rPr>
        <i/>
        <u/>
        <sz val="10"/>
        <color indexed="8"/>
        <rFont val="Arial"/>
        <family val="2"/>
      </rPr>
      <t>NB</t>
    </r>
    <r>
      <rPr>
        <i/>
        <sz val="10"/>
        <color indexed="8"/>
        <rFont val="Arial"/>
        <family val="2"/>
      </rPr>
      <t xml:space="preserve">: onderstaande posten zijn allemaal op </t>
    </r>
    <r>
      <rPr>
        <b/>
        <i/>
        <u/>
        <sz val="10"/>
        <color indexed="8"/>
        <rFont val="Arial"/>
        <family val="2"/>
      </rPr>
      <t>marktwaarde</t>
    </r>
    <r>
      <rPr>
        <i/>
        <sz val="10"/>
        <color indexed="8"/>
        <rFont val="Arial"/>
        <family val="2"/>
      </rPr>
      <t xml:space="preserve"> volgens de staat Balans</t>
    </r>
  </si>
  <si>
    <r>
      <t xml:space="preserve">De waarde van de 'Berekeningsgrondslag' van de in aanmerkende komende activa in cel C20 neemt u over in staat SKV-2 m.b.t. Marktrisico, bij regel 5 m.b.t. Marktrisicoconcentraties, in de kolom  A1 m.b.t. </t>
    </r>
    <r>
      <rPr>
        <b/>
        <u/>
        <sz val="10"/>
        <color indexed="8"/>
        <rFont val="Arial"/>
        <family val="2"/>
      </rPr>
      <t>Activa</t>
    </r>
    <r>
      <rPr>
        <sz val="10"/>
        <color indexed="8"/>
        <rFont val="Arial"/>
        <family val="2"/>
      </rPr>
      <t xml:space="preserve"> (cel C30).</t>
    </r>
  </si>
  <si>
    <r>
      <t xml:space="preserve">De waarde van het 'Solvabiliteitskapitaalvereiste' voor Marktrisicoconcentraties in cel C23 neemt u over in staat SKV-2 m.b.t. Marktrisico, bij regel 5 m.b.t. Marktrisicoconcentraties, in de kolom  C m.b.t. </t>
    </r>
    <r>
      <rPr>
        <b/>
        <u/>
        <sz val="10"/>
        <color indexed="8"/>
        <rFont val="Arial"/>
        <family val="2"/>
      </rPr>
      <t>Solvabiliteitskapitaalvereiste</t>
    </r>
    <r>
      <rPr>
        <sz val="10"/>
        <color indexed="8"/>
        <rFont val="Arial"/>
        <family val="2"/>
      </rPr>
      <t xml:space="preserve">  (cel G30).</t>
    </r>
  </si>
  <si>
    <t>ratio (in %)</t>
  </si>
  <si>
    <t>biliteits-</t>
  </si>
  <si>
    <t>SII solva-</t>
  </si>
  <si>
    <t xml:space="preserve">Betreft blootstellingen aan een (her)verzekeringsonderneming die wel onder Solvency II valt maar waarvoor geen officiële kredietbeoordeling beschikbaar is. De kredietwaardigheid van de onderneming wordt dan gebaseerd op de SII-ratio. </t>
  </si>
  <si>
    <t xml:space="preserve"> </t>
  </si>
  <si>
    <t>Versienummer: V-2026.1.0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</si>
</sst>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0.0"/>
    <numFmt numFmtId="165" formatCode="0.0%"/>
    <numFmt numFmtId="166" formatCode="_-[$€-2]\ * #,##0.00_-;_-[$€-2]\ * #,##0.00\-;_-[$€-2]\ * &quot;-&quot;??_-"/>
    <numFmt numFmtId="167" formatCode="_(* #,##0_);_(* \(#,##0\);_(* &quot;-&quot;??_);_(@_)"/>
    <numFmt numFmtId="168" formatCode="_(* #,##0.0_);_(* \(#,##0.0\);_(* &quot;-&quot;??_);_(@_)"/>
    <numFmt numFmtId="169" formatCode="0.0000"/>
    <numFmt numFmtId="170" formatCode="_-* #,##0\ _F_-;\-* #,##0\ _F_-;_-* &quot;-&quot;\ _F_-;_-@_-"/>
    <numFmt numFmtId="171" formatCode="_-* #,##0\ &quot;F&quot;_-;\-* #,##0\ &quot;F&quot;_-;_-* &quot;-&quot;\ &quot;F&quot;_-;_-@_-"/>
    <numFmt numFmtId="172" formatCode="_-* #,##0.00\ &quot;F&quot;_-;\-* #,##0.00\ &quot;F&quot;_-;_-* &quot;-&quot;??\ &quot;F&quot;_-;_-@_-"/>
    <numFmt numFmtId="173" formatCode="00"/>
    <numFmt numFmtId="174" formatCode="####0.000"/>
    <numFmt numFmtId="175" formatCode="0_)"/>
  </numFmts>
  <fonts count="63" x14ac:knownFonts="1">
    <font>
      <sz val="10"/>
      <color indexed="8"/>
      <name val="Arial"/>
      <family val="2"/>
    </font>
    <font>
      <sz val="11"/>
      <color theme="1"/>
      <name val="Calibri"/>
      <family val="2"/>
      <scheme val="minor"/>
    </font>
    <font>
      <sz val="10"/>
      <color indexed="8"/>
      <name val="Arial"/>
      <family val="2"/>
    </font>
    <font>
      <sz val="10"/>
      <name val="Arial"/>
      <family val="2"/>
    </font>
    <font>
      <sz val="9"/>
      <name val="Arial"/>
      <family val="2"/>
    </font>
    <font>
      <sz val="10"/>
      <name val="Symbol"/>
      <family val="1"/>
      <charset val="2"/>
    </font>
    <font>
      <sz val="11"/>
      <color indexed="8"/>
      <name val="Calibri"/>
      <family val="2"/>
    </font>
    <font>
      <sz val="11"/>
      <color indexed="9"/>
      <name val="Calibri"/>
      <family val="2"/>
    </font>
    <font>
      <sz val="10"/>
      <color indexed="9"/>
      <name val="Arial"/>
      <family val="2"/>
    </font>
    <font>
      <b/>
      <sz val="11"/>
      <color indexed="63"/>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9"/>
      <name val="Courier New"/>
      <family val="3"/>
    </font>
    <font>
      <sz val="11"/>
      <color indexed="62"/>
      <name val="Calibri"/>
      <family val="2"/>
    </font>
    <font>
      <b/>
      <sz val="11"/>
      <color indexed="8"/>
      <name val="Calibri"/>
      <family val="2"/>
    </font>
    <font>
      <i/>
      <sz val="11"/>
      <color indexed="23"/>
      <name val="Calibri"/>
      <family val="2"/>
    </font>
    <font>
      <sz val="10"/>
      <color indexed="17"/>
      <name val="Arial"/>
      <family val="2"/>
    </font>
    <font>
      <b/>
      <sz val="15"/>
      <color indexed="56"/>
      <name val="Calibri"/>
      <family val="2"/>
    </font>
    <font>
      <b/>
      <sz val="13"/>
      <color indexed="56"/>
      <name val="Calibri"/>
      <family val="2"/>
    </font>
    <font>
      <b/>
      <sz val="11"/>
      <color indexed="56"/>
      <name val="Calibri"/>
      <family val="2"/>
    </font>
    <font>
      <u/>
      <sz val="8.5"/>
      <color theme="10"/>
      <name val="Arial"/>
      <family val="2"/>
    </font>
    <font>
      <sz val="11"/>
      <color indexed="17"/>
      <name val="Calibri"/>
      <family val="2"/>
    </font>
    <font>
      <sz val="11"/>
      <color indexed="60"/>
      <name val="Calibri"/>
      <family val="2"/>
    </font>
    <font>
      <sz val="8"/>
      <name val="Courier New"/>
      <family val="3"/>
    </font>
    <font>
      <sz val="8"/>
      <name val="Arial"/>
      <family val="2"/>
    </font>
    <font>
      <b/>
      <sz val="18"/>
      <color indexed="56"/>
      <name val="Cambria"/>
      <family val="2"/>
    </font>
    <font>
      <sz val="8"/>
      <name val="Arial Narrow"/>
      <family val="2"/>
    </font>
    <font>
      <i/>
      <sz val="9"/>
      <name val="Arial"/>
      <family val="2"/>
    </font>
    <font>
      <i/>
      <sz val="10"/>
      <color indexed="10"/>
      <name val="Arial"/>
      <family val="2"/>
    </font>
    <font>
      <sz val="9"/>
      <name val="Times New Roman"/>
      <family val="1"/>
    </font>
    <font>
      <sz val="12"/>
      <name val="Arial"/>
      <family val="2"/>
    </font>
    <font>
      <u/>
      <sz val="8"/>
      <name val="Times New Roman"/>
      <family val="1"/>
    </font>
    <font>
      <sz val="10"/>
      <color indexed="20"/>
      <name val="Arial"/>
      <family val="2"/>
    </font>
    <font>
      <sz val="10"/>
      <color indexed="8"/>
      <name val="Arial Narrow"/>
      <family val="2"/>
    </font>
    <font>
      <sz val="14"/>
      <color indexed="9"/>
      <name val="Arial Black"/>
      <family val="2"/>
    </font>
    <font>
      <b/>
      <sz val="10"/>
      <color indexed="9"/>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b/>
      <sz val="10"/>
      <color indexed="8"/>
      <name val="Arial"/>
      <family val="2"/>
    </font>
    <font>
      <b/>
      <sz val="10"/>
      <name val="Arial"/>
      <family val="2"/>
    </font>
    <font>
      <i/>
      <sz val="10"/>
      <color indexed="8"/>
      <name val="Arial"/>
      <family val="2"/>
    </font>
    <font>
      <sz val="10"/>
      <color theme="1"/>
      <name val="Arial"/>
      <family val="2"/>
    </font>
    <font>
      <b/>
      <i/>
      <sz val="10"/>
      <color indexed="8"/>
      <name val="Arial"/>
      <family val="2"/>
    </font>
    <font>
      <i/>
      <u/>
      <sz val="10"/>
      <color indexed="8"/>
      <name val="Arial"/>
      <family val="2"/>
    </font>
    <font>
      <b/>
      <sz val="10"/>
      <color rgb="FFFF0000"/>
      <name val="Arial"/>
      <family val="2"/>
    </font>
    <font>
      <b/>
      <sz val="12"/>
      <color indexed="8"/>
      <name val="Arial"/>
      <family val="2"/>
    </font>
    <font>
      <b/>
      <sz val="16"/>
      <color theme="1"/>
      <name val="Calibri"/>
      <family val="2"/>
      <scheme val="minor"/>
    </font>
    <font>
      <sz val="20"/>
      <name val="Calibri"/>
      <family val="2"/>
    </font>
    <font>
      <u/>
      <sz val="10"/>
      <color indexed="8"/>
      <name val="Arial"/>
      <family val="2"/>
    </font>
    <font>
      <b/>
      <sz val="10"/>
      <name val="Symbol"/>
      <family val="1"/>
      <charset val="2"/>
    </font>
    <font>
      <b/>
      <u/>
      <sz val="10"/>
      <color indexed="8"/>
      <name val="Arial"/>
      <family val="2"/>
    </font>
    <font>
      <sz val="10"/>
      <color rgb="FFFF0000"/>
      <name val="Arial"/>
      <family val="2"/>
    </font>
    <font>
      <sz val="10"/>
      <color theme="0"/>
      <name val="Arial"/>
      <family val="2"/>
    </font>
    <font>
      <i/>
      <sz val="10"/>
      <color rgb="FFFF0000"/>
      <name val="Arial"/>
      <family val="2"/>
    </font>
    <font>
      <i/>
      <u/>
      <sz val="10"/>
      <color rgb="FFFF0000"/>
      <name val="Arial"/>
      <family val="2"/>
    </font>
    <font>
      <b/>
      <sz val="11"/>
      <color indexed="8"/>
      <name val="Arial"/>
      <family val="2"/>
    </font>
    <font>
      <b/>
      <i/>
      <u/>
      <sz val="10"/>
      <color indexed="8"/>
      <name val="Arial"/>
      <family val="2"/>
    </font>
    <font>
      <b/>
      <sz val="11"/>
      <color rgb="FFFF0000"/>
      <name val="Calibri"/>
      <family val="2"/>
      <scheme val="minor"/>
    </font>
  </fonts>
  <fills count="47">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gray0625"/>
    </fill>
    <fill>
      <patternFill patternType="solid">
        <fgColor indexed="43"/>
      </patternFill>
    </fill>
    <fill>
      <patternFill patternType="solid">
        <fgColor indexed="41"/>
        <bgColor indexed="64"/>
      </patternFill>
    </fill>
    <fill>
      <patternFill patternType="solid">
        <fgColor indexed="40"/>
        <bgColor indexed="64"/>
      </patternFill>
    </fill>
    <fill>
      <patternFill patternType="solid">
        <fgColor indexed="13"/>
        <bgColor indexed="64"/>
      </patternFill>
    </fill>
    <fill>
      <patternFill patternType="solid">
        <fgColor indexed="31"/>
        <bgColor indexed="64"/>
      </patternFill>
    </fill>
    <fill>
      <patternFill patternType="solid">
        <fgColor indexed="9"/>
        <bgColor indexed="64"/>
      </patternFill>
    </fill>
    <fill>
      <patternFill patternType="solid">
        <fgColor indexed="18"/>
        <bgColor indexed="64"/>
      </patternFill>
    </fill>
    <fill>
      <patternFill patternType="solid">
        <fgColor rgb="FFFFFFCC"/>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D8E4BA"/>
        <bgColor indexed="64"/>
      </patternFill>
    </fill>
    <fill>
      <patternFill patternType="solid">
        <fgColor rgb="FFF0CAE6"/>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rgb="FFFFE181"/>
        <bgColor indexed="64"/>
      </patternFill>
    </fill>
    <fill>
      <patternFill patternType="solid">
        <fgColor theme="7" tint="0.59999389629810485"/>
        <bgColor indexed="64"/>
      </patternFill>
    </fill>
    <fill>
      <patternFill patternType="solid">
        <fgColor theme="4" tint="-0.249977111117893"/>
        <bgColor indexed="64"/>
      </patternFill>
    </fill>
  </fills>
  <borders count="3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52">
    <xf numFmtId="0" fontId="0" fillId="0" borderId="0"/>
    <xf numFmtId="9" fontId="2" fillId="0" borderId="0" applyFont="0" applyFill="0" applyBorder="0" applyAlignment="0" applyProtection="0"/>
    <xf numFmtId="164" fontId="4" fillId="4" borderId="2" applyNumberFormat="0" applyBorder="0" applyAlignment="0">
      <alignment horizontal="right"/>
      <protection locked="0"/>
    </xf>
    <xf numFmtId="0" fontId="4" fillId="2" borderId="0" applyNumberFormat="0" applyBorder="0">
      <alignment horizontal="right"/>
      <protection locked="0"/>
    </xf>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8" fillId="16"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3" borderId="0" applyNumberFormat="0" applyBorder="0" applyAlignment="0" applyProtection="0"/>
    <xf numFmtId="0" fontId="9" fillId="24" borderId="5" applyNumberFormat="0" applyAlignment="0" applyProtection="0"/>
    <xf numFmtId="0" fontId="10" fillId="0" borderId="0" applyNumberFormat="0" applyFill="0" applyBorder="0" applyAlignment="0" applyProtection="0"/>
    <xf numFmtId="0" fontId="11" fillId="7" borderId="0" applyNumberFormat="0" applyBorder="0" applyAlignment="0" applyProtection="0"/>
    <xf numFmtId="0" fontId="12" fillId="24" borderId="6" applyNumberFormat="0" applyAlignment="0" applyProtection="0"/>
    <xf numFmtId="0" fontId="12" fillId="24" borderId="6" applyNumberFormat="0" applyAlignment="0" applyProtection="0"/>
    <xf numFmtId="0" fontId="12" fillId="24" borderId="6" applyNumberFormat="0" applyAlignment="0" applyProtection="0"/>
    <xf numFmtId="0" fontId="13" fillId="0" borderId="7" applyNumberFormat="0" applyFill="0" applyAlignment="0" applyProtection="0"/>
    <xf numFmtId="0" fontId="14" fillId="25" borderId="8" applyNumberFormat="0" applyAlignment="0" applyProtection="0"/>
    <xf numFmtId="0" fontId="13" fillId="0" borderId="7" applyNumberFormat="0" applyFill="0" applyAlignment="0" applyProtection="0"/>
    <xf numFmtId="0" fontId="14" fillId="25" borderId="8" applyNumberFormat="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43" fontId="6" fillId="0" borderId="0" applyFont="0" applyFill="0" applyBorder="0" applyAlignment="0" applyProtection="0"/>
    <xf numFmtId="0" fontId="3" fillId="26" borderId="9" applyNumberFormat="0" applyFont="0" applyAlignment="0" applyProtection="0"/>
    <xf numFmtId="3" fontId="15" fillId="0" borderId="3" applyBorder="0">
      <alignment vertical="center"/>
      <protection locked="0"/>
    </xf>
    <xf numFmtId="43" fontId="3" fillId="0" borderId="0" applyFont="0" applyFill="0" applyBorder="0" applyAlignment="0" applyProtection="0"/>
    <xf numFmtId="0" fontId="16" fillId="11" borderId="6" applyNumberFormat="0" applyAlignment="0" applyProtection="0"/>
    <xf numFmtId="0" fontId="3" fillId="27" borderId="3" applyBorder="0"/>
    <xf numFmtId="0" fontId="3" fillId="27" borderId="3" applyBorder="0"/>
    <xf numFmtId="0" fontId="3" fillId="27" borderId="3" applyBorder="0"/>
    <xf numFmtId="0" fontId="16" fillId="11" borderId="6" applyNumberFormat="0" applyAlignment="0" applyProtection="0"/>
    <xf numFmtId="0" fontId="17" fillId="0" borderId="10" applyNumberFormat="0" applyFill="0" applyAlignment="0" applyProtection="0"/>
    <xf numFmtId="0" fontId="18" fillId="0" borderId="0" applyNumberFormat="0" applyFill="0" applyBorder="0" applyAlignment="0" applyProtection="0"/>
    <xf numFmtId="166" fontId="3" fillId="0" borderId="0" applyFont="0" applyFill="0" applyBorder="0" applyAlignment="0" applyProtection="0"/>
    <xf numFmtId="0" fontId="18" fillId="0" borderId="0" applyNumberFormat="0" applyFill="0" applyBorder="0" applyAlignment="0" applyProtection="0"/>
    <xf numFmtId="0" fontId="19" fillId="8" borderId="0" applyNumberFormat="0" applyBorder="0" applyAlignment="0" applyProtection="0"/>
    <xf numFmtId="0" fontId="20" fillId="0" borderId="11" applyNumberFormat="0" applyFill="0" applyAlignment="0" applyProtection="0"/>
    <xf numFmtId="0" fontId="21" fillId="0" borderId="12" applyNumberFormat="0" applyFill="0" applyAlignment="0" applyProtection="0"/>
    <xf numFmtId="0" fontId="22" fillId="0" borderId="13" applyNumberFormat="0" applyFill="0" applyAlignment="0" applyProtection="0"/>
    <xf numFmtId="0" fontId="22" fillId="0" borderId="0" applyNumberFormat="0" applyFill="0" applyBorder="0" applyAlignment="0" applyProtection="0"/>
    <xf numFmtId="0" fontId="6" fillId="26" borderId="9" applyNumberFormat="0" applyFont="0" applyAlignment="0" applyProtection="0"/>
    <xf numFmtId="0" fontId="11" fillId="7" borderId="0" applyNumberFormat="0" applyBorder="0" applyAlignment="0" applyProtection="0"/>
    <xf numFmtId="0" fontId="23" fillId="0" borderId="0" applyNumberFormat="0" applyFill="0" applyBorder="0" applyAlignment="0" applyProtection="0">
      <alignment vertical="top"/>
      <protection locked="0"/>
    </xf>
    <xf numFmtId="0" fontId="24" fillId="8" borderId="0" applyNumberFormat="0" applyBorder="0" applyAlignment="0" applyProtection="0"/>
    <xf numFmtId="0" fontId="16" fillId="11" borderId="6" applyNumberFormat="0" applyAlignment="0" applyProtection="0"/>
    <xf numFmtId="0" fontId="11" fillId="7" borderId="0" applyNumberFormat="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3" fillId="0" borderId="0" applyFont="0" applyFill="0" applyBorder="0" applyAlignment="0" applyProtection="0"/>
    <xf numFmtId="0" fontId="12" fillId="24" borderId="6" applyNumberFormat="0" applyAlignment="0" applyProtection="0"/>
    <xf numFmtId="0" fontId="13" fillId="0" borderId="7" applyNumberFormat="0" applyFill="0" applyAlignment="0" applyProtection="0"/>
    <xf numFmtId="170"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173" fontId="26" fillId="0" borderId="4" applyBorder="0">
      <alignment horizontal="center" vertical="center" wrapText="1"/>
    </xf>
    <xf numFmtId="174" fontId="3" fillId="0" borderId="0"/>
    <xf numFmtId="175" fontId="3" fillId="0" borderId="0"/>
    <xf numFmtId="0" fontId="3" fillId="0" borderId="0"/>
    <xf numFmtId="0" fontId="3" fillId="0" borderId="0" applyFill="0" applyBorder="0"/>
    <xf numFmtId="0" fontId="1" fillId="0" borderId="0"/>
    <xf numFmtId="0" fontId="27" fillId="0" borderId="0">
      <protection locked="0"/>
    </xf>
    <xf numFmtId="0" fontId="3" fillId="26" borderId="9" applyNumberFormat="0" applyFont="0" applyAlignment="0" applyProtection="0"/>
    <xf numFmtId="0" fontId="3" fillId="26" borderId="9" applyNumberFormat="0" applyFont="0" applyAlignment="0" applyProtection="0"/>
    <xf numFmtId="0" fontId="3" fillId="26" borderId="9" applyNumberFormat="0" applyFont="0" applyAlignment="0" applyProtection="0"/>
    <xf numFmtId="0" fontId="28" fillId="0" borderId="0" applyNumberFormat="0" applyFill="0" applyBorder="0" applyAlignment="0" applyProtection="0"/>
    <xf numFmtId="0" fontId="20" fillId="0" borderId="11" applyNumberFormat="0" applyFill="0" applyAlignment="0" applyProtection="0"/>
    <xf numFmtId="0" fontId="21" fillId="0" borderId="12" applyNumberFormat="0" applyFill="0" applyAlignment="0" applyProtection="0"/>
    <xf numFmtId="0" fontId="22" fillId="0" borderId="13" applyNumberFormat="0" applyFill="0" applyAlignment="0" applyProtection="0"/>
    <xf numFmtId="0" fontId="22" fillId="0" borderId="0" applyNumberFormat="0" applyFill="0" applyBorder="0" applyAlignment="0" applyProtection="0"/>
    <xf numFmtId="0" fontId="9" fillId="24" borderId="5" applyNumberFormat="0" applyAlignment="0" applyProtection="0"/>
    <xf numFmtId="9" fontId="3" fillId="0" borderId="0" applyFont="0" applyFill="0" applyBorder="0" applyAlignment="0" applyProtection="0"/>
    <xf numFmtId="9" fontId="15" fillId="0" borderId="2">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27" borderId="0" applyNumberFormat="0" applyFont="0" applyBorder="0" applyAlignment="0"/>
    <xf numFmtId="0" fontId="3" fillId="29" borderId="0" applyNumberFormat="0" applyBorder="0">
      <alignment horizontal="center" vertical="center" wrapText="1"/>
    </xf>
    <xf numFmtId="0" fontId="3" fillId="29" borderId="0" applyNumberFormat="0" applyBorder="0">
      <alignment horizontal="center" vertical="center" wrapText="1"/>
    </xf>
    <xf numFmtId="0" fontId="3" fillId="5" borderId="0" applyNumberFormat="0" applyFont="0" applyBorder="0" applyAlignment="0"/>
    <xf numFmtId="0" fontId="3" fillId="5" borderId="0" applyNumberFormat="0" applyFont="0" applyBorder="0" applyAlignment="0"/>
    <xf numFmtId="0" fontId="29" fillId="0" borderId="3" applyFill="0" applyBorder="0">
      <alignment horizontal="center" vertical="center"/>
    </xf>
    <xf numFmtId="10" fontId="30" fillId="0" borderId="14" applyNumberFormat="0" applyBorder="0" applyAlignment="0"/>
    <xf numFmtId="0" fontId="3" fillId="3" borderId="2">
      <alignment horizontal="center" wrapText="1"/>
    </xf>
    <xf numFmtId="0" fontId="3" fillId="3" borderId="2">
      <alignment horizontal="left"/>
    </xf>
    <xf numFmtId="3" fontId="3" fillId="4" borderId="2">
      <alignment horizontal="right"/>
      <protection locked="0"/>
    </xf>
    <xf numFmtId="165" fontId="3" fillId="4" borderId="2">
      <alignment horizontal="right"/>
      <protection locked="0"/>
    </xf>
    <xf numFmtId="0" fontId="3" fillId="0" borderId="0" applyNumberFormat="0" applyFont="0" applyBorder="0" applyAlignment="0"/>
    <xf numFmtId="0" fontId="4" fillId="2" borderId="0" applyNumberFormat="0" applyBorder="0">
      <alignment horizontal="right"/>
      <protection locked="0"/>
    </xf>
    <xf numFmtId="3" fontId="31" fillId="30" borderId="2" applyBorder="0"/>
    <xf numFmtId="0" fontId="3" fillId="27" borderId="0" applyBorder="0"/>
    <xf numFmtId="0" fontId="3" fillId="27" borderId="0" applyBorder="0"/>
    <xf numFmtId="0" fontId="27" fillId="31" borderId="0" applyNumberFormat="0" applyFont="0" applyBorder="0" applyAlignment="0" applyProtection="0">
      <protection locked="0"/>
    </xf>
    <xf numFmtId="0" fontId="3" fillId="3" borderId="2" applyNumberFormat="0" applyFont="0" applyBorder="0" applyAlignment="0">
      <alignment horizontal="center" wrapText="1"/>
    </xf>
    <xf numFmtId="0" fontId="3" fillId="3" borderId="2" applyNumberFormat="0" applyFont="0" applyBorder="0" applyAlignment="0">
      <alignment horizontal="center" wrapText="1"/>
    </xf>
    <xf numFmtId="3" fontId="4" fillId="29" borderId="3" applyNumberFormat="0" applyBorder="0" applyAlignment="0">
      <alignment vertical="center"/>
      <protection locked="0"/>
    </xf>
    <xf numFmtId="3" fontId="4" fillId="4" borderId="3" applyNumberFormat="0" applyBorder="0" applyAlignment="0">
      <alignment vertical="center"/>
      <protection locked="0"/>
    </xf>
    <xf numFmtId="3" fontId="4" fillId="29" borderId="3" applyNumberFormat="0" applyBorder="0" applyAlignment="0">
      <alignment vertical="center"/>
      <protection locked="0"/>
    </xf>
    <xf numFmtId="0" fontId="3" fillId="3" borderId="0" applyNumberFormat="0" applyFont="0" applyFill="0" applyBorder="0" applyAlignment="0"/>
    <xf numFmtId="0" fontId="3" fillId="3" borderId="0" applyNumberFormat="0" applyFont="0" applyFill="0" applyBorder="0" applyAlignment="0"/>
    <xf numFmtId="0" fontId="3" fillId="3" borderId="0" applyNumberFormat="0" applyFont="0" applyFill="0" applyBorder="0" applyAlignment="0"/>
    <xf numFmtId="0" fontId="27" fillId="5" borderId="0" applyNumberFormat="0" applyFont="0" applyBorder="0" applyAlignment="0"/>
    <xf numFmtId="3" fontId="32" fillId="32" borderId="2" applyNumberFormat="0" applyBorder="0">
      <alignment horizontal="right" vertical="center" wrapText="1" indent="1"/>
    </xf>
    <xf numFmtId="0" fontId="30" fillId="0" borderId="0" applyNumberFormat="0" applyBorder="0" applyAlignment="0"/>
    <xf numFmtId="0" fontId="33" fillId="30" borderId="1" applyNumberFormat="0" applyFont="0" applyBorder="0" applyAlignment="0"/>
    <xf numFmtId="0" fontId="34" fillId="0" borderId="0" applyFill="0" applyBorder="0">
      <alignment horizontal="center" vertical="center"/>
    </xf>
    <xf numFmtId="0" fontId="24" fillId="8" borderId="0" applyNumberFormat="0" applyBorder="0" applyAlignment="0" applyProtection="0"/>
    <xf numFmtId="0" fontId="35" fillId="7" borderId="0" applyNumberFormat="0" applyBorder="0" applyAlignment="0" applyProtection="0"/>
    <xf numFmtId="0" fontId="18" fillId="0" borderId="0" applyNumberFormat="0" applyFill="0" applyBorder="0" applyAlignment="0" applyProtection="0"/>
    <xf numFmtId="0" fontId="9" fillId="24" borderId="5" applyNumberFormat="0" applyAlignment="0" applyProtection="0"/>
    <xf numFmtId="0" fontId="3" fillId="0" borderId="0" applyFill="0" applyBorder="0"/>
    <xf numFmtId="0" fontId="3" fillId="0" borderId="0"/>
    <xf numFmtId="0" fontId="3" fillId="0" borderId="0"/>
    <xf numFmtId="0" fontId="33" fillId="0" borderId="0"/>
    <xf numFmtId="0" fontId="1" fillId="0" borderId="0"/>
    <xf numFmtId="0" fontId="3" fillId="0" borderId="0"/>
    <xf numFmtId="0" fontId="27" fillId="0" borderId="0">
      <protection locked="0"/>
    </xf>
    <xf numFmtId="0" fontId="3" fillId="0" borderId="0" applyNumberFormat="0" applyFill="0" applyBorder="0" applyAlignment="0" applyProtection="0"/>
    <xf numFmtId="0" fontId="3" fillId="0" borderId="0" applyNumberFormat="0" applyFill="0" applyBorder="0" applyAlignment="0" applyProtection="0"/>
    <xf numFmtId="0" fontId="17" fillId="0" borderId="10" applyNumberFormat="0" applyFill="0" applyAlignment="0" applyProtection="0"/>
    <xf numFmtId="0" fontId="16" fillId="11" borderId="6" applyNumberFormat="0" applyAlignment="0" applyProtection="0"/>
    <xf numFmtId="0" fontId="36" fillId="33" borderId="0">
      <alignment horizontal="right" vertical="top" wrapText="1"/>
    </xf>
    <xf numFmtId="38" fontId="36" fillId="33" borderId="0">
      <alignment horizontal="right" vertical="top" wrapText="1"/>
    </xf>
    <xf numFmtId="165" fontId="36" fillId="33" borderId="0">
      <alignment horizontal="right" vertical="top" wrapText="1"/>
    </xf>
    <xf numFmtId="0" fontId="37" fillId="34" borderId="0">
      <alignment horizontal="centerContinuous" vertical="top" wrapText="1"/>
    </xf>
    <xf numFmtId="0" fontId="38" fillId="30" borderId="0">
      <alignment horizontal="right" wrapText="1"/>
    </xf>
    <xf numFmtId="0" fontId="14" fillId="25" borderId="8" applyNumberFormat="0" applyAlignment="0" applyProtection="0"/>
    <xf numFmtId="0" fontId="10"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xf numFmtId="0" fontId="20" fillId="0" borderId="11" applyNumberFormat="0" applyFill="0" applyAlignment="0" applyProtection="0"/>
    <xf numFmtId="0" fontId="21" fillId="0" borderId="12" applyNumberFormat="0" applyFill="0" applyAlignment="0" applyProtection="0"/>
    <xf numFmtId="0" fontId="22" fillId="0" borderId="13" applyNumberFormat="0" applyFill="0" applyAlignment="0" applyProtection="0"/>
    <xf numFmtId="0" fontId="22" fillId="0" borderId="0" applyNumberFormat="0" applyFill="0" applyBorder="0" applyAlignment="0" applyProtection="0"/>
    <xf numFmtId="0" fontId="28" fillId="0" borderId="0" applyNumberFormat="0" applyFill="0" applyBorder="0" applyAlignment="0" applyProtection="0"/>
    <xf numFmtId="0" fontId="20" fillId="0" borderId="11" applyNumberFormat="0" applyFill="0" applyAlignment="0" applyProtection="0"/>
    <xf numFmtId="0" fontId="21" fillId="0" borderId="12" applyNumberFormat="0" applyFill="0" applyAlignment="0" applyProtection="0"/>
    <xf numFmtId="0" fontId="22" fillId="0" borderId="13" applyNumberFormat="0" applyFill="0" applyAlignment="0" applyProtection="0"/>
    <xf numFmtId="0" fontId="22" fillId="0" borderId="0" applyNumberFormat="0" applyFill="0" applyBorder="0" applyAlignment="0" applyProtection="0"/>
    <xf numFmtId="0" fontId="28" fillId="0" borderId="0" applyNumberFormat="0" applyFill="0" applyBorder="0" applyAlignment="0" applyProtection="0"/>
    <xf numFmtId="0" fontId="17" fillId="0" borderId="10" applyNumberFormat="0" applyFill="0" applyAlignment="0" applyProtection="0"/>
    <xf numFmtId="0" fontId="9" fillId="24" borderId="5" applyNumberFormat="0" applyAlignment="0" applyProtection="0"/>
    <xf numFmtId="0" fontId="28" fillId="0" borderId="0" applyNumberFormat="0" applyFill="0" applyBorder="0" applyAlignment="0" applyProtection="0"/>
    <xf numFmtId="0" fontId="39" fillId="0" borderId="11" applyNumberFormat="0" applyFill="0" applyAlignment="0" applyProtection="0"/>
    <xf numFmtId="0" fontId="40" fillId="0" borderId="12" applyNumberFormat="0" applyFill="0" applyAlignment="0" applyProtection="0"/>
    <xf numFmtId="0" fontId="41" fillId="0" borderId="13" applyNumberFormat="0" applyFill="0" applyAlignment="0" applyProtection="0"/>
    <xf numFmtId="0" fontId="41" fillId="0" borderId="0" applyNumberFormat="0" applyFill="0" applyBorder="0" applyAlignment="0" applyProtection="0"/>
    <xf numFmtId="0" fontId="28" fillId="0" borderId="0" applyNumberFormat="0" applyFill="0" applyBorder="0" applyAlignment="0" applyProtection="0"/>
    <xf numFmtId="0" fontId="11" fillId="7" borderId="0" applyNumberFormat="0" applyBorder="0" applyAlignment="0" applyProtection="0"/>
    <xf numFmtId="0" fontId="24" fillId="8" borderId="0" applyNumberFormat="0" applyBorder="0" applyAlignment="0" applyProtection="0"/>
    <xf numFmtId="0" fontId="10" fillId="0" borderId="0" applyNumberFormat="0" applyFill="0" applyBorder="0" applyAlignment="0" applyProtection="0"/>
    <xf numFmtId="0" fontId="14" fillId="25" borderId="8" applyNumberFormat="0" applyAlignment="0" applyProtection="0"/>
    <xf numFmtId="0" fontId="42" fillId="0" borderId="7" applyNumberFormat="0" applyFill="0" applyAlignment="0" applyProtection="0"/>
    <xf numFmtId="0" fontId="10" fillId="0" borderId="0" applyNumberFormat="0" applyFill="0" applyBorder="0" applyAlignment="0" applyProtection="0"/>
    <xf numFmtId="0" fontId="38" fillId="25" borderId="8" applyNumberFormat="0" applyAlignment="0" applyProtection="0"/>
    <xf numFmtId="0" fontId="3" fillId="0" borderId="0"/>
  </cellStyleXfs>
  <cellXfs count="180">
    <xf numFmtId="0" fontId="0" fillId="0" borderId="0" xfId="0"/>
    <xf numFmtId="0" fontId="43" fillId="0" borderId="0" xfId="0" applyFont="1"/>
    <xf numFmtId="9" fontId="0" fillId="0" borderId="0" xfId="1" applyFont="1" applyFill="1"/>
    <xf numFmtId="165" fontId="0" fillId="0" borderId="0" xfId="1" applyNumberFormat="1" applyFont="1" applyFill="1"/>
    <xf numFmtId="0" fontId="0" fillId="0" borderId="0" xfId="0" applyAlignment="1">
      <alignment horizontal="right"/>
    </xf>
    <xf numFmtId="0" fontId="0" fillId="0" borderId="0" xfId="0" applyAlignment="1">
      <alignment horizontal="center"/>
    </xf>
    <xf numFmtId="165" fontId="0" fillId="0" borderId="0" xfId="1" applyNumberFormat="1" applyFont="1" applyFill="1" applyAlignment="1">
      <alignment horizontal="right"/>
    </xf>
    <xf numFmtId="164" fontId="3" fillId="0" borderId="0" xfId="251" applyNumberFormat="1"/>
    <xf numFmtId="3" fontId="3" fillId="35" borderId="2" xfId="0" applyNumberFormat="1" applyFont="1" applyFill="1" applyBorder="1" applyAlignment="1">
      <alignment horizontal="right"/>
    </xf>
    <xf numFmtId="3" fontId="3" fillId="36" borderId="2" xfId="0" quotePrefix="1" applyNumberFormat="1" applyFont="1" applyFill="1" applyBorder="1" applyAlignment="1">
      <alignment horizontal="right"/>
    </xf>
    <xf numFmtId="0" fontId="3" fillId="37" borderId="2" xfId="0" applyFont="1" applyFill="1" applyBorder="1" applyAlignment="1">
      <alignment horizontal="right"/>
    </xf>
    <xf numFmtId="49" fontId="43" fillId="0" borderId="0" xfId="0" applyNumberFormat="1" applyFont="1" applyAlignment="1">
      <alignment horizontal="center"/>
    </xf>
    <xf numFmtId="0" fontId="43" fillId="0" borderId="0" xfId="0" applyFont="1" applyAlignment="1">
      <alignment horizontal="center"/>
    </xf>
    <xf numFmtId="3" fontId="0" fillId="0" borderId="0" xfId="0" applyNumberFormat="1"/>
    <xf numFmtId="3" fontId="3" fillId="36" borderId="2" xfId="251" applyNumberFormat="1" applyFill="1" applyBorder="1"/>
    <xf numFmtId="0" fontId="43" fillId="42" borderId="2" xfId="0" applyFont="1" applyFill="1" applyBorder="1" applyAlignment="1">
      <alignment horizontal="center"/>
    </xf>
    <xf numFmtId="49" fontId="0" fillId="42" borderId="2" xfId="0" applyNumberFormat="1" applyFill="1" applyBorder="1" applyAlignment="1">
      <alignment horizontal="left"/>
    </xf>
    <xf numFmtId="0" fontId="45" fillId="0" borderId="0" xfId="0" applyFont="1"/>
    <xf numFmtId="49" fontId="0" fillId="0" borderId="0" xfId="0" applyNumberFormat="1" applyAlignment="1">
      <alignment horizontal="center"/>
    </xf>
    <xf numFmtId="49" fontId="43" fillId="0" borderId="0" xfId="0" applyNumberFormat="1" applyFont="1" applyAlignment="1">
      <alignment horizontal="left"/>
    </xf>
    <xf numFmtId="3" fontId="0" fillId="43" borderId="2" xfId="0" applyNumberFormat="1" applyFill="1" applyBorder="1"/>
    <xf numFmtId="0" fontId="49" fillId="0" borderId="0" xfId="0" applyFont="1"/>
    <xf numFmtId="0" fontId="0" fillId="42" borderId="4" xfId="0" applyFill="1" applyBorder="1"/>
    <xf numFmtId="0" fontId="0" fillId="42" borderId="3" xfId="0" applyFill="1" applyBorder="1"/>
    <xf numFmtId="165" fontId="0" fillId="40" borderId="2" xfId="1" applyNumberFormat="1" applyFont="1" applyFill="1" applyBorder="1"/>
    <xf numFmtId="9" fontId="0" fillId="40" borderId="2" xfId="1" applyFont="1" applyFill="1" applyBorder="1"/>
    <xf numFmtId="0" fontId="43" fillId="42" borderId="25" xfId="0" applyFont="1" applyFill="1" applyBorder="1" applyAlignment="1">
      <alignment horizontal="center"/>
    </xf>
    <xf numFmtId="1" fontId="3" fillId="36" borderId="2" xfId="251" applyNumberFormat="1" applyFill="1" applyBorder="1"/>
    <xf numFmtId="49" fontId="0" fillId="42" borderId="2" xfId="0" applyNumberFormat="1" applyFill="1" applyBorder="1" applyAlignment="1">
      <alignment horizontal="center"/>
    </xf>
    <xf numFmtId="0" fontId="44" fillId="42" borderId="4" xfId="251" applyFont="1" applyFill="1" applyBorder="1" applyAlignment="1">
      <alignment horizontal="center"/>
    </xf>
    <xf numFmtId="0" fontId="0" fillId="42" borderId="2" xfId="0" applyFill="1" applyBorder="1" applyAlignment="1">
      <alignment horizontal="center"/>
    </xf>
    <xf numFmtId="0" fontId="0" fillId="42" borderId="3" xfId="0" applyFill="1" applyBorder="1" applyAlignment="1">
      <alignment horizontal="center"/>
    </xf>
    <xf numFmtId="0" fontId="0" fillId="42" borderId="4" xfId="0" applyFill="1" applyBorder="1" applyAlignment="1">
      <alignment horizontal="center"/>
    </xf>
    <xf numFmtId="0" fontId="0" fillId="42" borderId="25" xfId="0" applyFill="1" applyBorder="1" applyAlignment="1">
      <alignment horizontal="center"/>
    </xf>
    <xf numFmtId="0" fontId="3" fillId="42" borderId="2" xfId="0" applyFont="1" applyFill="1" applyBorder="1" applyAlignment="1">
      <alignment horizontal="center" vertical="center" wrapText="1"/>
    </xf>
    <xf numFmtId="49" fontId="46" fillId="38" borderId="2" xfId="169" applyNumberFormat="1" applyFont="1" applyFill="1" applyBorder="1" applyAlignment="1" applyProtection="1">
      <alignment horizontal="center" vertical="center"/>
    </xf>
    <xf numFmtId="3" fontId="3" fillId="36" borderId="4" xfId="251" applyNumberFormat="1" applyFill="1" applyBorder="1"/>
    <xf numFmtId="3" fontId="3" fillId="36" borderId="28" xfId="251" applyNumberFormat="1" applyFill="1" applyBorder="1"/>
    <xf numFmtId="3" fontId="3" fillId="36" borderId="3" xfId="251" applyNumberFormat="1" applyFill="1" applyBorder="1"/>
    <xf numFmtId="3" fontId="3" fillId="36" borderId="14" xfId="251" applyNumberFormat="1" applyFill="1" applyBorder="1"/>
    <xf numFmtId="3" fontId="3" fillId="36" borderId="25" xfId="251" applyNumberFormat="1" applyFill="1" applyBorder="1"/>
    <xf numFmtId="3" fontId="3" fillId="36" borderId="26" xfId="251" applyNumberFormat="1" applyFill="1" applyBorder="1"/>
    <xf numFmtId="0" fontId="0" fillId="42" borderId="25" xfId="0" applyFill="1" applyBorder="1"/>
    <xf numFmtId="0" fontId="5" fillId="42" borderId="2" xfId="251" applyFont="1" applyFill="1" applyBorder="1" applyAlignment="1">
      <alignment horizontal="center"/>
    </xf>
    <xf numFmtId="0" fontId="0" fillId="42" borderId="2" xfId="0" applyFill="1" applyBorder="1"/>
    <xf numFmtId="9" fontId="44" fillId="42" borderId="2" xfId="251" applyNumberFormat="1" applyFont="1" applyFill="1" applyBorder="1" applyAlignment="1">
      <alignment horizontal="center"/>
    </xf>
    <xf numFmtId="165" fontId="0" fillId="41" borderId="2" xfId="1" applyNumberFormat="1" applyFont="1" applyFill="1" applyBorder="1" applyAlignment="1">
      <alignment horizontal="center"/>
    </xf>
    <xf numFmtId="9" fontId="0" fillId="42" borderId="2" xfId="1" applyFont="1" applyFill="1" applyBorder="1" applyAlignment="1">
      <alignment horizontal="center"/>
    </xf>
    <xf numFmtId="165" fontId="3" fillId="36" borderId="1" xfId="1" applyNumberFormat="1" applyFont="1" applyFill="1" applyBorder="1"/>
    <xf numFmtId="165" fontId="3" fillId="36" borderId="27" xfId="1" applyNumberFormat="1" applyFont="1" applyFill="1" applyBorder="1"/>
    <xf numFmtId="165" fontId="3" fillId="36" borderId="28" xfId="1" applyNumberFormat="1" applyFont="1" applyFill="1" applyBorder="1"/>
    <xf numFmtId="165" fontId="3" fillId="36" borderId="32" xfId="1" applyNumberFormat="1" applyFont="1" applyFill="1" applyBorder="1"/>
    <xf numFmtId="165" fontId="3" fillId="36" borderId="0" xfId="1" applyNumberFormat="1" applyFont="1" applyFill="1" applyBorder="1"/>
    <xf numFmtId="165" fontId="3" fillId="36" borderId="14" xfId="1" applyNumberFormat="1" applyFont="1" applyFill="1" applyBorder="1"/>
    <xf numFmtId="165" fontId="3" fillId="36" borderId="24" xfId="1" applyNumberFormat="1" applyFont="1" applyFill="1" applyBorder="1"/>
    <xf numFmtId="165" fontId="3" fillId="36" borderId="29" xfId="1" applyNumberFormat="1" applyFont="1" applyFill="1" applyBorder="1"/>
    <xf numFmtId="165" fontId="3" fillId="36" borderId="26" xfId="1" applyNumberFormat="1" applyFont="1" applyFill="1" applyBorder="1"/>
    <xf numFmtId="0" fontId="0" fillId="44" borderId="2" xfId="0" applyFill="1" applyBorder="1"/>
    <xf numFmtId="3" fontId="43" fillId="39" borderId="34" xfId="0" applyNumberFormat="1" applyFont="1" applyFill="1" applyBorder="1" applyAlignment="1">
      <alignment horizontal="center" vertical="center"/>
    </xf>
    <xf numFmtId="3" fontId="0" fillId="44" borderId="2" xfId="0" applyNumberFormat="1" applyFill="1" applyBorder="1"/>
    <xf numFmtId="0" fontId="0" fillId="42" borderId="27" xfId="0" applyFill="1" applyBorder="1"/>
    <xf numFmtId="3" fontId="0" fillId="42" borderId="25" xfId="0" applyNumberFormat="1" applyFill="1" applyBorder="1" applyAlignment="1">
      <alignment horizontal="center"/>
    </xf>
    <xf numFmtId="0" fontId="0" fillId="42" borderId="29" xfId="0" applyFill="1" applyBorder="1"/>
    <xf numFmtId="49" fontId="0" fillId="42" borderId="25" xfId="0" applyNumberFormat="1" applyFill="1" applyBorder="1" applyAlignment="1">
      <alignment horizontal="center"/>
    </xf>
    <xf numFmtId="165" fontId="0" fillId="44" borderId="4" xfId="0" applyNumberFormat="1" applyFill="1" applyBorder="1"/>
    <xf numFmtId="165" fontId="0" fillId="44" borderId="3" xfId="0" applyNumberFormat="1" applyFill="1" applyBorder="1"/>
    <xf numFmtId="165" fontId="0" fillId="44" borderId="25" xfId="0" applyNumberFormat="1" applyFill="1" applyBorder="1"/>
    <xf numFmtId="9" fontId="0" fillId="44" borderId="3" xfId="0" applyNumberFormat="1" applyFill="1" applyBorder="1"/>
    <xf numFmtId="9" fontId="0" fillId="44" borderId="4" xfId="0" applyNumberFormat="1" applyFill="1" applyBorder="1"/>
    <xf numFmtId="9" fontId="0" fillId="44" borderId="25" xfId="0" applyNumberFormat="1" applyFill="1" applyBorder="1"/>
    <xf numFmtId="0" fontId="0" fillId="44" borderId="1" xfId="0" applyFill="1" applyBorder="1" applyAlignment="1">
      <alignment horizontal="center"/>
    </xf>
    <xf numFmtId="0" fontId="0" fillId="44" borderId="27" xfId="0" applyFill="1" applyBorder="1" applyAlignment="1">
      <alignment horizontal="center"/>
    </xf>
    <xf numFmtId="0" fontId="0" fillId="44" borderId="28" xfId="0" applyFill="1" applyBorder="1" applyAlignment="1">
      <alignment horizontal="center"/>
    </xf>
    <xf numFmtId="0" fontId="0" fillId="44" borderId="32" xfId="0" applyFill="1" applyBorder="1" applyAlignment="1">
      <alignment horizontal="center"/>
    </xf>
    <xf numFmtId="0" fontId="0" fillId="44" borderId="0" xfId="0" applyFill="1" applyAlignment="1">
      <alignment horizontal="center"/>
    </xf>
    <xf numFmtId="0" fontId="0" fillId="44" borderId="14" xfId="0" applyFill="1" applyBorder="1" applyAlignment="1">
      <alignment horizontal="center"/>
    </xf>
    <xf numFmtId="0" fontId="0" fillId="44" borderId="24" xfId="0" applyFill="1" applyBorder="1" applyAlignment="1">
      <alignment horizontal="center"/>
    </xf>
    <xf numFmtId="0" fontId="0" fillId="44" borderId="29" xfId="0" applyFill="1" applyBorder="1" applyAlignment="1">
      <alignment horizontal="center"/>
    </xf>
    <xf numFmtId="0" fontId="0" fillId="44" borderId="26" xfId="0" applyFill="1" applyBorder="1" applyAlignment="1">
      <alignment horizontal="center"/>
    </xf>
    <xf numFmtId="3" fontId="0" fillId="44" borderId="2" xfId="0" applyNumberFormat="1" applyFill="1" applyBorder="1" applyAlignment="1">
      <alignment horizontal="right"/>
    </xf>
    <xf numFmtId="9" fontId="0" fillId="44" borderId="4" xfId="1" applyFont="1" applyFill="1" applyBorder="1" applyAlignment="1">
      <alignment horizontal="right"/>
    </xf>
    <xf numFmtId="9" fontId="0" fillId="44" borderId="3" xfId="1" applyFont="1" applyFill="1" applyBorder="1" applyAlignment="1">
      <alignment horizontal="right"/>
    </xf>
    <xf numFmtId="9" fontId="0" fillId="44" borderId="25" xfId="1" applyFont="1" applyFill="1" applyBorder="1" applyAlignment="1">
      <alignment horizontal="right"/>
    </xf>
    <xf numFmtId="165" fontId="0" fillId="44" borderId="4" xfId="1" applyNumberFormat="1" applyFont="1" applyFill="1" applyBorder="1" applyAlignment="1">
      <alignment horizontal="right"/>
    </xf>
    <xf numFmtId="165" fontId="0" fillId="44" borderId="3" xfId="1" applyNumberFormat="1" applyFont="1" applyFill="1" applyBorder="1" applyAlignment="1">
      <alignment horizontal="right"/>
    </xf>
    <xf numFmtId="165" fontId="0" fillId="44" borderId="25" xfId="1" applyNumberFormat="1" applyFont="1" applyFill="1" applyBorder="1" applyAlignment="1">
      <alignment horizontal="right"/>
    </xf>
    <xf numFmtId="165" fontId="0" fillId="44" borderId="1" xfId="1" applyNumberFormat="1" applyFont="1" applyFill="1" applyBorder="1" applyAlignment="1">
      <alignment horizontal="right"/>
    </xf>
    <xf numFmtId="165" fontId="0" fillId="44" borderId="32" xfId="1" applyNumberFormat="1" applyFont="1" applyFill="1" applyBorder="1" applyAlignment="1">
      <alignment horizontal="right"/>
    </xf>
    <xf numFmtId="165" fontId="0" fillId="44" borderId="24" xfId="1" applyNumberFormat="1" applyFont="1" applyFill="1" applyBorder="1" applyAlignment="1">
      <alignment horizontal="right"/>
    </xf>
    <xf numFmtId="0" fontId="54" fillId="42" borderId="2" xfId="251" applyFont="1" applyFill="1" applyBorder="1" applyAlignment="1">
      <alignment horizontal="center"/>
    </xf>
    <xf numFmtId="0" fontId="44" fillId="42" borderId="30" xfId="0" applyFont="1" applyFill="1" applyBorder="1" applyAlignment="1">
      <alignment horizontal="center" vertical="center" wrapText="1"/>
    </xf>
    <xf numFmtId="49" fontId="0" fillId="42" borderId="24" xfId="0" applyNumberFormat="1" applyFill="1" applyBorder="1" applyAlignment="1">
      <alignment horizontal="center"/>
    </xf>
    <xf numFmtId="3" fontId="0" fillId="44" borderId="25" xfId="0" applyNumberFormat="1" applyFill="1" applyBorder="1"/>
    <xf numFmtId="0" fontId="3" fillId="42" borderId="30" xfId="0" applyFont="1" applyFill="1" applyBorder="1" applyAlignment="1">
      <alignment horizontal="center" vertical="center" wrapText="1"/>
    </xf>
    <xf numFmtId="0" fontId="55" fillId="0" borderId="0" xfId="0" applyFont="1"/>
    <xf numFmtId="3" fontId="43" fillId="43" borderId="2" xfId="0" applyNumberFormat="1" applyFont="1" applyFill="1" applyBorder="1"/>
    <xf numFmtId="10" fontId="46" fillId="38" borderId="4" xfId="169" applyNumberFormat="1" applyFont="1" applyFill="1" applyBorder="1" applyAlignment="1" applyProtection="1">
      <alignment vertical="center"/>
    </xf>
    <xf numFmtId="3" fontId="0" fillId="39" borderId="2" xfId="0" applyNumberFormat="1" applyFill="1" applyBorder="1" applyAlignment="1">
      <alignment horizontal="center"/>
    </xf>
    <xf numFmtId="0" fontId="0" fillId="37" borderId="30" xfId="0" applyFill="1" applyBorder="1"/>
    <xf numFmtId="0" fontId="0" fillId="37" borderId="31" xfId="0" applyFill="1" applyBorder="1"/>
    <xf numFmtId="0" fontId="0" fillId="45" borderId="2" xfId="0" applyFill="1" applyBorder="1"/>
    <xf numFmtId="0" fontId="57" fillId="46" borderId="2" xfId="0" applyFont="1" applyFill="1" applyBorder="1"/>
    <xf numFmtId="49" fontId="43" fillId="42" borderId="15" xfId="0" applyNumberFormat="1" applyFont="1" applyFill="1" applyBorder="1" applyAlignment="1">
      <alignment horizontal="center" vertical="center"/>
    </xf>
    <xf numFmtId="0" fontId="58" fillId="0" borderId="0" xfId="0" applyFont="1"/>
    <xf numFmtId="49" fontId="48" fillId="0" borderId="0" xfId="0" applyNumberFormat="1" applyFont="1" applyAlignment="1">
      <alignment horizontal="center"/>
    </xf>
    <xf numFmtId="3" fontId="0" fillId="35" borderId="2" xfId="0" applyNumberFormat="1" applyFill="1" applyBorder="1" applyProtection="1">
      <protection locked="0"/>
    </xf>
    <xf numFmtId="49" fontId="0" fillId="35" borderId="1" xfId="0" applyNumberFormat="1" applyFill="1" applyBorder="1" applyAlignment="1" applyProtection="1">
      <alignment horizontal="left" wrapText="1"/>
      <protection locked="0"/>
    </xf>
    <xf numFmtId="0" fontId="3" fillId="37" borderId="4" xfId="0" applyFont="1" applyFill="1" applyBorder="1" applyAlignment="1" applyProtection="1">
      <alignment horizontal="center"/>
      <protection locked="0"/>
    </xf>
    <xf numFmtId="3" fontId="0" fillId="35" borderId="28" xfId="0" applyNumberFormat="1" applyFill="1" applyBorder="1" applyAlignment="1" applyProtection="1">
      <alignment horizontal="right"/>
      <protection locked="0"/>
    </xf>
    <xf numFmtId="49" fontId="0" fillId="35" borderId="32" xfId="0" applyNumberFormat="1" applyFill="1" applyBorder="1" applyAlignment="1" applyProtection="1">
      <alignment horizontal="left" wrapText="1"/>
      <protection locked="0"/>
    </xf>
    <xf numFmtId="0" fontId="3" fillId="37" borderId="3" xfId="0" applyFont="1" applyFill="1" applyBorder="1" applyAlignment="1" applyProtection="1">
      <alignment horizontal="center"/>
      <protection locked="0"/>
    </xf>
    <xf numFmtId="3" fontId="0" fillId="35" borderId="14" xfId="0" applyNumberFormat="1" applyFill="1" applyBorder="1" applyAlignment="1" applyProtection="1">
      <alignment horizontal="right"/>
      <protection locked="0"/>
    </xf>
    <xf numFmtId="49" fontId="0" fillId="35" borderId="24" xfId="0" applyNumberFormat="1" applyFill="1" applyBorder="1" applyAlignment="1" applyProtection="1">
      <alignment horizontal="left" wrapText="1"/>
      <protection locked="0"/>
    </xf>
    <xf numFmtId="0" fontId="3" fillId="37" borderId="25" xfId="0" applyFont="1" applyFill="1" applyBorder="1" applyAlignment="1" applyProtection="1">
      <alignment horizontal="center"/>
      <protection locked="0"/>
    </xf>
    <xf numFmtId="3" fontId="0" fillId="35" borderId="26" xfId="0" applyNumberFormat="1" applyFill="1" applyBorder="1" applyAlignment="1" applyProtection="1">
      <alignment horizontal="right"/>
      <protection locked="0"/>
    </xf>
    <xf numFmtId="3" fontId="0" fillId="35" borderId="4" xfId="0" applyNumberFormat="1" applyFill="1" applyBorder="1" applyAlignment="1" applyProtection="1">
      <alignment horizontal="right"/>
      <protection locked="0"/>
    </xf>
    <xf numFmtId="3" fontId="0" fillId="35" borderId="3" xfId="0" applyNumberFormat="1" applyFill="1" applyBorder="1" applyAlignment="1" applyProtection="1">
      <alignment horizontal="right"/>
      <protection locked="0"/>
    </xf>
    <xf numFmtId="3" fontId="0" fillId="35" borderId="25" xfId="0" applyNumberFormat="1" applyFill="1" applyBorder="1" applyAlignment="1" applyProtection="1">
      <alignment horizontal="right"/>
      <protection locked="0"/>
    </xf>
    <xf numFmtId="49" fontId="0" fillId="35" borderId="4" xfId="0" applyNumberFormat="1" applyFill="1" applyBorder="1" applyAlignment="1" applyProtection="1">
      <alignment horizontal="left" wrapText="1"/>
      <protection locked="0"/>
    </xf>
    <xf numFmtId="49" fontId="0" fillId="35" borderId="3" xfId="0" applyNumberFormat="1" applyFill="1" applyBorder="1" applyAlignment="1" applyProtection="1">
      <alignment horizontal="left" wrapText="1"/>
      <protection locked="0"/>
    </xf>
    <xf numFmtId="49" fontId="0" fillId="35" borderId="25" xfId="0" applyNumberFormat="1" applyFill="1" applyBorder="1" applyAlignment="1" applyProtection="1">
      <alignment horizontal="left" wrapText="1"/>
      <protection locked="0"/>
    </xf>
    <xf numFmtId="0" fontId="45" fillId="42" borderId="25" xfId="0" applyFont="1" applyFill="1" applyBorder="1" applyAlignment="1">
      <alignment horizontal="center"/>
    </xf>
    <xf numFmtId="0" fontId="45" fillId="42" borderId="3" xfId="0" applyFont="1" applyFill="1" applyBorder="1" applyAlignment="1">
      <alignment horizontal="center"/>
    </xf>
    <xf numFmtId="9" fontId="0" fillId="35" borderId="3" xfId="0" applyNumberFormat="1" applyFill="1" applyBorder="1" applyAlignment="1" applyProtection="1">
      <alignment horizontal="right"/>
      <protection locked="0"/>
    </xf>
    <xf numFmtId="9" fontId="0" fillId="35" borderId="4" xfId="0" applyNumberFormat="1" applyFill="1" applyBorder="1" applyAlignment="1" applyProtection="1">
      <alignment horizontal="right"/>
      <protection locked="0"/>
    </xf>
    <xf numFmtId="9" fontId="0" fillId="35" borderId="25" xfId="0" applyNumberFormat="1" applyFill="1" applyBorder="1" applyAlignment="1" applyProtection="1">
      <alignment horizontal="right"/>
      <protection locked="0"/>
    </xf>
    <xf numFmtId="0" fontId="53" fillId="0" borderId="0" xfId="0" applyFont="1"/>
    <xf numFmtId="0" fontId="60" fillId="0" borderId="0" xfId="0" applyFont="1" applyAlignment="1">
      <alignment horizontal="center"/>
    </xf>
    <xf numFmtId="0" fontId="51" fillId="0" borderId="16" xfId="0" applyFont="1" applyBorder="1" applyAlignment="1">
      <alignment horizontal="center"/>
    </xf>
    <xf numFmtId="0" fontId="51" fillId="0" borderId="17" xfId="0" applyFont="1" applyBorder="1" applyAlignment="1">
      <alignment horizontal="center"/>
    </xf>
    <xf numFmtId="0" fontId="51" fillId="0" borderId="18" xfId="0" applyFont="1" applyBorder="1" applyAlignment="1">
      <alignment horizontal="center"/>
    </xf>
    <xf numFmtId="0" fontId="51" fillId="0" borderId="21" xfId="0" applyFont="1" applyBorder="1" applyAlignment="1">
      <alignment horizontal="center"/>
    </xf>
    <xf numFmtId="0" fontId="51" fillId="0" borderId="22" xfId="0" applyFont="1" applyBorder="1" applyAlignment="1">
      <alignment horizontal="center"/>
    </xf>
    <xf numFmtId="0" fontId="51" fillId="0" borderId="23" xfId="0" applyFont="1" applyBorder="1" applyAlignment="1">
      <alignment horizontal="center"/>
    </xf>
    <xf numFmtId="0" fontId="62" fillId="0" borderId="16" xfId="0" applyFont="1" applyBorder="1" applyAlignment="1">
      <alignment horizontal="center"/>
    </xf>
    <xf numFmtId="0" fontId="62" fillId="0" borderId="17" xfId="0" applyFont="1" applyBorder="1" applyAlignment="1">
      <alignment horizontal="center"/>
    </xf>
    <xf numFmtId="0" fontId="62" fillId="0" borderId="18" xfId="0" applyFont="1" applyBorder="1" applyAlignment="1">
      <alignment horizontal="center"/>
    </xf>
    <xf numFmtId="0" fontId="62" fillId="0" borderId="21" xfId="0" applyFont="1" applyBorder="1" applyAlignment="1">
      <alignment horizontal="center"/>
    </xf>
    <xf numFmtId="0" fontId="62" fillId="0" borderId="22" xfId="0" applyFont="1" applyBorder="1" applyAlignment="1">
      <alignment horizontal="center"/>
    </xf>
    <xf numFmtId="0" fontId="62" fillId="0" borderId="23" xfId="0" applyFont="1" applyBorder="1" applyAlignment="1">
      <alignment horizontal="center"/>
    </xf>
    <xf numFmtId="0" fontId="50" fillId="42" borderId="16" xfId="0" applyFont="1" applyFill="1" applyBorder="1" applyAlignment="1">
      <alignment horizontal="center" vertical="center"/>
    </xf>
    <xf numFmtId="0" fontId="50" fillId="42" borderId="17" xfId="0" applyFont="1" applyFill="1" applyBorder="1" applyAlignment="1">
      <alignment horizontal="center" vertical="center"/>
    </xf>
    <xf numFmtId="0" fontId="50" fillId="42" borderId="18" xfId="0" applyFont="1" applyFill="1" applyBorder="1" applyAlignment="1">
      <alignment horizontal="center" vertical="center"/>
    </xf>
    <xf numFmtId="0" fontId="47" fillId="0" borderId="0" xfId="0" applyFont="1" applyAlignment="1">
      <alignment horizontal="center"/>
    </xf>
    <xf numFmtId="0" fontId="0" fillId="42" borderId="21" xfId="0" applyFill="1" applyBorder="1" applyAlignment="1">
      <alignment horizontal="center" vertical="center"/>
    </xf>
    <xf numFmtId="0" fontId="0" fillId="42" borderId="22" xfId="0" applyFill="1" applyBorder="1" applyAlignment="1">
      <alignment horizontal="center" vertical="center"/>
    </xf>
    <xf numFmtId="0" fontId="0" fillId="42" borderId="23" xfId="0" applyFill="1" applyBorder="1" applyAlignment="1">
      <alignment horizontal="center" vertical="center"/>
    </xf>
    <xf numFmtId="0" fontId="0" fillId="42" borderId="4" xfId="0" applyFill="1" applyBorder="1" applyAlignment="1">
      <alignment horizontal="center"/>
    </xf>
    <xf numFmtId="0" fontId="0" fillId="42" borderId="3" xfId="0" applyFill="1" applyBorder="1" applyAlignment="1">
      <alignment horizontal="center"/>
    </xf>
    <xf numFmtId="0" fontId="44" fillId="42" borderId="1" xfId="251" applyFont="1" applyFill="1" applyBorder="1" applyAlignment="1">
      <alignment horizontal="center"/>
    </xf>
    <xf numFmtId="0" fontId="44" fillId="42" borderId="27" xfId="251" applyFont="1" applyFill="1" applyBorder="1" applyAlignment="1">
      <alignment horizontal="center"/>
    </xf>
    <xf numFmtId="0" fontId="44" fillId="42" borderId="28" xfId="251" applyFont="1" applyFill="1" applyBorder="1" applyAlignment="1">
      <alignment horizontal="center"/>
    </xf>
    <xf numFmtId="0" fontId="43" fillId="42" borderId="30" xfId="0" applyFont="1" applyFill="1" applyBorder="1" applyAlignment="1">
      <alignment horizontal="center"/>
    </xf>
    <xf numFmtId="0" fontId="43" fillId="42" borderId="31" xfId="0" applyFont="1" applyFill="1" applyBorder="1" applyAlignment="1">
      <alignment horizontal="center"/>
    </xf>
    <xf numFmtId="49" fontId="50" fillId="42" borderId="16" xfId="0" applyNumberFormat="1" applyFont="1" applyFill="1" applyBorder="1" applyAlignment="1">
      <alignment horizontal="center" vertical="center"/>
    </xf>
    <xf numFmtId="49" fontId="50" fillId="42" borderId="18" xfId="0" applyNumberFormat="1" applyFont="1" applyFill="1" applyBorder="1" applyAlignment="1">
      <alignment horizontal="center" vertical="center"/>
    </xf>
    <xf numFmtId="0" fontId="0" fillId="42" borderId="21" xfId="0" applyFill="1" applyBorder="1" applyAlignment="1">
      <alignment horizontal="center"/>
    </xf>
    <xf numFmtId="0" fontId="0" fillId="42" borderId="23" xfId="0" applyFill="1" applyBorder="1" applyAlignment="1">
      <alignment horizontal="center"/>
    </xf>
    <xf numFmtId="0" fontId="3" fillId="42" borderId="30" xfId="0" applyFont="1" applyFill="1" applyBorder="1" applyAlignment="1">
      <alignment horizontal="center"/>
    </xf>
    <xf numFmtId="0" fontId="3" fillId="42" borderId="31" xfId="0" applyFont="1" applyFill="1" applyBorder="1" applyAlignment="1">
      <alignment horizontal="center"/>
    </xf>
    <xf numFmtId="0" fontId="0" fillId="42" borderId="30" xfId="0" applyFill="1" applyBorder="1" applyAlignment="1">
      <alignment horizontal="center"/>
    </xf>
    <xf numFmtId="0" fontId="0" fillId="42" borderId="31" xfId="0" applyFill="1" applyBorder="1" applyAlignment="1">
      <alignment horizontal="center"/>
    </xf>
    <xf numFmtId="0" fontId="44" fillId="42" borderId="30" xfId="251" applyFont="1" applyFill="1" applyBorder="1" applyAlignment="1">
      <alignment horizontal="center"/>
    </xf>
    <xf numFmtId="0" fontId="44" fillId="42" borderId="33" xfId="251" applyFont="1" applyFill="1" applyBorder="1" applyAlignment="1">
      <alignment horizontal="center"/>
    </xf>
    <xf numFmtId="0" fontId="44" fillId="42" borderId="31" xfId="251" applyFont="1" applyFill="1" applyBorder="1" applyAlignment="1">
      <alignment horizontal="center"/>
    </xf>
    <xf numFmtId="0" fontId="0" fillId="42" borderId="25" xfId="0" applyFill="1" applyBorder="1" applyAlignment="1">
      <alignment horizontal="center"/>
    </xf>
    <xf numFmtId="0" fontId="0" fillId="42" borderId="2" xfId="0" applyFill="1" applyBorder="1" applyAlignment="1">
      <alignment horizontal="center"/>
    </xf>
    <xf numFmtId="49" fontId="50" fillId="42" borderId="16" xfId="0" applyNumberFormat="1" applyFont="1" applyFill="1" applyBorder="1" applyAlignment="1">
      <alignment horizontal="center" vertical="center" wrapText="1" shrinkToFit="1"/>
    </xf>
    <xf numFmtId="49" fontId="50" fillId="42" borderId="18" xfId="0" applyNumberFormat="1" applyFont="1" applyFill="1" applyBorder="1" applyAlignment="1">
      <alignment horizontal="center" vertical="center" wrapText="1" shrinkToFit="1"/>
    </xf>
    <xf numFmtId="0" fontId="44" fillId="42" borderId="2" xfId="251" applyFont="1" applyFill="1" applyBorder="1" applyAlignment="1">
      <alignment horizontal="center"/>
    </xf>
    <xf numFmtId="0" fontId="52" fillId="42" borderId="16" xfId="0" applyFont="1" applyFill="1" applyBorder="1" applyAlignment="1">
      <alignment horizontal="center" vertical="center"/>
    </xf>
    <xf numFmtId="0" fontId="52" fillId="42" borderId="17" xfId="0" applyFont="1" applyFill="1" applyBorder="1" applyAlignment="1">
      <alignment horizontal="center" vertical="center"/>
    </xf>
    <xf numFmtId="0" fontId="52" fillId="42" borderId="18" xfId="0" applyFont="1" applyFill="1" applyBorder="1" applyAlignment="1">
      <alignment horizontal="center" vertical="center"/>
    </xf>
    <xf numFmtId="0" fontId="52" fillId="42" borderId="19" xfId="0" applyFont="1" applyFill="1" applyBorder="1" applyAlignment="1">
      <alignment horizontal="center" vertical="center"/>
    </xf>
    <xf numFmtId="0" fontId="52" fillId="42" borderId="0" xfId="0" applyFont="1" applyFill="1" applyAlignment="1">
      <alignment horizontal="center" vertical="center"/>
    </xf>
    <xf numFmtId="0" fontId="52" fillId="42" borderId="20" xfId="0" applyFont="1" applyFill="1" applyBorder="1" applyAlignment="1">
      <alignment horizontal="center" vertical="center"/>
    </xf>
    <xf numFmtId="0" fontId="52" fillId="42" borderId="21" xfId="0" applyFont="1" applyFill="1" applyBorder="1" applyAlignment="1">
      <alignment horizontal="center" vertical="center"/>
    </xf>
    <xf numFmtId="0" fontId="52" fillId="42" borderId="22" xfId="0" applyFont="1" applyFill="1" applyBorder="1" applyAlignment="1">
      <alignment horizontal="center" vertical="center"/>
    </xf>
    <xf numFmtId="0" fontId="52" fillId="42" borderId="23" xfId="0" applyFont="1" applyFill="1" applyBorder="1" applyAlignment="1">
      <alignment horizontal="center" vertical="center"/>
    </xf>
    <xf numFmtId="0" fontId="0" fillId="42" borderId="33" xfId="0" applyFill="1" applyBorder="1" applyAlignment="1">
      <alignment horizontal="center"/>
    </xf>
  </cellXfs>
  <cellStyles count="252">
    <cellStyle name="20 % - Aksentti1" xfId="4" xr:uid="{00000000-0005-0000-0000-000000000000}"/>
    <cellStyle name="20 % - Aksentti2" xfId="5" xr:uid="{00000000-0005-0000-0000-000001000000}"/>
    <cellStyle name="20 % - Aksentti3" xfId="6" xr:uid="{00000000-0005-0000-0000-000002000000}"/>
    <cellStyle name="20 % - Aksentti4" xfId="7" xr:uid="{00000000-0005-0000-0000-000003000000}"/>
    <cellStyle name="20 % - Aksentti5" xfId="8" xr:uid="{00000000-0005-0000-0000-000004000000}"/>
    <cellStyle name="20 % - Aksentti6" xfId="9" xr:uid="{00000000-0005-0000-0000-000005000000}"/>
    <cellStyle name="20 % - Accent1" xfId="10" xr:uid="{00000000-0005-0000-0000-000006000000}"/>
    <cellStyle name="20 % - Accent2" xfId="11" xr:uid="{00000000-0005-0000-0000-000007000000}"/>
    <cellStyle name="20 % - Accent3" xfId="12" xr:uid="{00000000-0005-0000-0000-000008000000}"/>
    <cellStyle name="20 % - Accent4" xfId="13" xr:uid="{00000000-0005-0000-0000-000009000000}"/>
    <cellStyle name="20 % - Accent5" xfId="14" xr:uid="{00000000-0005-0000-0000-00000A000000}"/>
    <cellStyle name="20 % - Accent6" xfId="15" xr:uid="{00000000-0005-0000-0000-00000B000000}"/>
    <cellStyle name="20% - Akzent1" xfId="16" xr:uid="{00000000-0005-0000-0000-00000C000000}"/>
    <cellStyle name="20% - Akzent2" xfId="17" xr:uid="{00000000-0005-0000-0000-00000D000000}"/>
    <cellStyle name="20% - Akzent3" xfId="18" xr:uid="{00000000-0005-0000-0000-00000E000000}"/>
    <cellStyle name="20% - Akzent4" xfId="19" xr:uid="{00000000-0005-0000-0000-00000F000000}"/>
    <cellStyle name="20% - Akzent5" xfId="20" xr:uid="{00000000-0005-0000-0000-000010000000}"/>
    <cellStyle name="20% - Akzent6" xfId="21" xr:uid="{00000000-0005-0000-0000-000011000000}"/>
    <cellStyle name="20% - Colore 1" xfId="22" xr:uid="{00000000-0005-0000-0000-000012000000}"/>
    <cellStyle name="20% - Colore 2" xfId="23" xr:uid="{00000000-0005-0000-0000-000013000000}"/>
    <cellStyle name="20% - Colore 3" xfId="24" xr:uid="{00000000-0005-0000-0000-000014000000}"/>
    <cellStyle name="20% - Colore 4" xfId="25" xr:uid="{00000000-0005-0000-0000-000015000000}"/>
    <cellStyle name="20% - Colore 5" xfId="26" xr:uid="{00000000-0005-0000-0000-000016000000}"/>
    <cellStyle name="20% - Colore 6" xfId="27" xr:uid="{00000000-0005-0000-0000-000017000000}"/>
    <cellStyle name="40 % - Aksentti1" xfId="28" xr:uid="{00000000-0005-0000-0000-000018000000}"/>
    <cellStyle name="40 % - Aksentti2" xfId="29" xr:uid="{00000000-0005-0000-0000-000019000000}"/>
    <cellStyle name="40 % - Aksentti3" xfId="30" xr:uid="{00000000-0005-0000-0000-00001A000000}"/>
    <cellStyle name="40 % - Aksentti4" xfId="31" xr:uid="{00000000-0005-0000-0000-00001B000000}"/>
    <cellStyle name="40 % - Aksentti5" xfId="32" xr:uid="{00000000-0005-0000-0000-00001C000000}"/>
    <cellStyle name="40 % - Aksentti6" xfId="33" xr:uid="{00000000-0005-0000-0000-00001D000000}"/>
    <cellStyle name="40 % - Accent1" xfId="34" xr:uid="{00000000-0005-0000-0000-00001E000000}"/>
    <cellStyle name="40 % - Accent2" xfId="35" xr:uid="{00000000-0005-0000-0000-00001F000000}"/>
    <cellStyle name="40 % - Accent3" xfId="36" xr:uid="{00000000-0005-0000-0000-000020000000}"/>
    <cellStyle name="40 % - Accent4" xfId="37" xr:uid="{00000000-0005-0000-0000-000021000000}"/>
    <cellStyle name="40 % - Accent5" xfId="38" xr:uid="{00000000-0005-0000-0000-000022000000}"/>
    <cellStyle name="40 % - Accent6" xfId="39" xr:uid="{00000000-0005-0000-0000-000023000000}"/>
    <cellStyle name="40% - Akzent1" xfId="40" xr:uid="{00000000-0005-0000-0000-000024000000}"/>
    <cellStyle name="40% - Akzent2" xfId="41" xr:uid="{00000000-0005-0000-0000-000025000000}"/>
    <cellStyle name="40% - Akzent3" xfId="42" xr:uid="{00000000-0005-0000-0000-000026000000}"/>
    <cellStyle name="40% - Akzent4" xfId="43" xr:uid="{00000000-0005-0000-0000-000027000000}"/>
    <cellStyle name="40% - Akzent5" xfId="44" xr:uid="{00000000-0005-0000-0000-000028000000}"/>
    <cellStyle name="40% - Akzent6" xfId="45" xr:uid="{00000000-0005-0000-0000-000029000000}"/>
    <cellStyle name="40% - Colore 1" xfId="46" xr:uid="{00000000-0005-0000-0000-00002A000000}"/>
    <cellStyle name="40% - Colore 2" xfId="47" xr:uid="{00000000-0005-0000-0000-00002B000000}"/>
    <cellStyle name="40% - Colore 3" xfId="48" xr:uid="{00000000-0005-0000-0000-00002C000000}"/>
    <cellStyle name="40% - Colore 4" xfId="49" xr:uid="{00000000-0005-0000-0000-00002D000000}"/>
    <cellStyle name="40% - Colore 5" xfId="50" xr:uid="{00000000-0005-0000-0000-00002E000000}"/>
    <cellStyle name="40% - Colore 6" xfId="51" xr:uid="{00000000-0005-0000-0000-00002F000000}"/>
    <cellStyle name="60 % - Aksentti1" xfId="52" xr:uid="{00000000-0005-0000-0000-000030000000}"/>
    <cellStyle name="60 % - Aksentti2" xfId="53" xr:uid="{00000000-0005-0000-0000-000031000000}"/>
    <cellStyle name="60 % - Aksentti3" xfId="54" xr:uid="{00000000-0005-0000-0000-000032000000}"/>
    <cellStyle name="60 % - Aksentti4" xfId="55" xr:uid="{00000000-0005-0000-0000-000033000000}"/>
    <cellStyle name="60 % - Aksentti5" xfId="56" xr:uid="{00000000-0005-0000-0000-000034000000}"/>
    <cellStyle name="60 % - Aksentti6" xfId="57" xr:uid="{00000000-0005-0000-0000-000035000000}"/>
    <cellStyle name="60 % - Accent1" xfId="58" xr:uid="{00000000-0005-0000-0000-000036000000}"/>
    <cellStyle name="60 % - Accent2" xfId="59" xr:uid="{00000000-0005-0000-0000-000037000000}"/>
    <cellStyle name="60 % - Accent3" xfId="60" xr:uid="{00000000-0005-0000-0000-000038000000}"/>
    <cellStyle name="60 % - Accent4" xfId="61" xr:uid="{00000000-0005-0000-0000-000039000000}"/>
    <cellStyle name="60 % - Accent5" xfId="62" xr:uid="{00000000-0005-0000-0000-00003A000000}"/>
    <cellStyle name="60 % - Accent6" xfId="63" xr:uid="{00000000-0005-0000-0000-00003B000000}"/>
    <cellStyle name="60% - Akzent1" xfId="64" xr:uid="{00000000-0005-0000-0000-00003C000000}"/>
    <cellStyle name="60% - Akzent2" xfId="65" xr:uid="{00000000-0005-0000-0000-00003D000000}"/>
    <cellStyle name="60% - Akzent3" xfId="66" xr:uid="{00000000-0005-0000-0000-00003E000000}"/>
    <cellStyle name="60% - Akzent4" xfId="67" xr:uid="{00000000-0005-0000-0000-00003F000000}"/>
    <cellStyle name="60% - Akzent5" xfId="68" xr:uid="{00000000-0005-0000-0000-000040000000}"/>
    <cellStyle name="60% - Akzent6" xfId="69" xr:uid="{00000000-0005-0000-0000-000041000000}"/>
    <cellStyle name="60% - Colore 1" xfId="70" xr:uid="{00000000-0005-0000-0000-000042000000}"/>
    <cellStyle name="60% - Colore 2" xfId="71" xr:uid="{00000000-0005-0000-0000-000043000000}"/>
    <cellStyle name="60% - Colore 3" xfId="72" xr:uid="{00000000-0005-0000-0000-000044000000}"/>
    <cellStyle name="60% - Colore 4" xfId="73" xr:uid="{00000000-0005-0000-0000-000045000000}"/>
    <cellStyle name="60% - Colore 5" xfId="74" xr:uid="{00000000-0005-0000-0000-000046000000}"/>
    <cellStyle name="60% - Colore 6" xfId="75" xr:uid="{00000000-0005-0000-0000-000047000000}"/>
    <cellStyle name="Aksentti1" xfId="76" xr:uid="{00000000-0005-0000-0000-000048000000}"/>
    <cellStyle name="Aksentti2" xfId="77" xr:uid="{00000000-0005-0000-0000-000049000000}"/>
    <cellStyle name="Aksentti3" xfId="78" xr:uid="{00000000-0005-0000-0000-00004A000000}"/>
    <cellStyle name="Aksentti4" xfId="79" xr:uid="{00000000-0005-0000-0000-00004B000000}"/>
    <cellStyle name="Aksentti5" xfId="80" xr:uid="{00000000-0005-0000-0000-00004C000000}"/>
    <cellStyle name="Aksentti6" xfId="81" xr:uid="{00000000-0005-0000-0000-00004D000000}"/>
    <cellStyle name="Akzent1" xfId="82" xr:uid="{00000000-0005-0000-0000-00004E000000}"/>
    <cellStyle name="Akzent2" xfId="83" xr:uid="{00000000-0005-0000-0000-00004F000000}"/>
    <cellStyle name="Akzent3" xfId="84" xr:uid="{00000000-0005-0000-0000-000050000000}"/>
    <cellStyle name="Akzent4" xfId="85" xr:uid="{00000000-0005-0000-0000-000051000000}"/>
    <cellStyle name="Akzent5" xfId="86" xr:uid="{00000000-0005-0000-0000-000052000000}"/>
    <cellStyle name="Akzent6" xfId="87" xr:uid="{00000000-0005-0000-0000-000053000000}"/>
    <cellStyle name="Ausgabe" xfId="88" xr:uid="{00000000-0005-0000-0000-000054000000}"/>
    <cellStyle name="Avertissement" xfId="89" xr:uid="{00000000-0005-0000-0000-000055000000}"/>
    <cellStyle name="Bad" xfId="90" xr:uid="{00000000-0005-0000-0000-000056000000}"/>
    <cellStyle name="Berechnung" xfId="91" xr:uid="{00000000-0005-0000-0000-000057000000}"/>
    <cellStyle name="Calcolo" xfId="92" xr:uid="{00000000-0005-0000-0000-000058000000}"/>
    <cellStyle name="Calcul" xfId="93" xr:uid="{00000000-0005-0000-0000-000059000000}"/>
    <cellStyle name="Cella collegata" xfId="94" xr:uid="{00000000-0005-0000-0000-00005A000000}"/>
    <cellStyle name="Cella da controllare" xfId="95" xr:uid="{00000000-0005-0000-0000-00005B000000}"/>
    <cellStyle name="Cellule liée" xfId="96" xr:uid="{00000000-0005-0000-0000-00005C000000}"/>
    <cellStyle name="Check Cell" xfId="97" xr:uid="{00000000-0005-0000-0000-00005D000000}"/>
    <cellStyle name="Colore 1" xfId="98" xr:uid="{00000000-0005-0000-0000-00005E000000}"/>
    <cellStyle name="Colore 2" xfId="99" xr:uid="{00000000-0005-0000-0000-00005F000000}"/>
    <cellStyle name="Colore 3" xfId="100" xr:uid="{00000000-0005-0000-0000-000060000000}"/>
    <cellStyle name="Colore 4" xfId="101" xr:uid="{00000000-0005-0000-0000-000061000000}"/>
    <cellStyle name="Colore 5" xfId="102" xr:uid="{00000000-0005-0000-0000-000062000000}"/>
    <cellStyle name="Colore 6" xfId="103" xr:uid="{00000000-0005-0000-0000-000063000000}"/>
    <cellStyle name="Comma 2" xfId="104" xr:uid="{00000000-0005-0000-0000-000064000000}"/>
    <cellStyle name="Commentaire" xfId="105" xr:uid="{00000000-0005-0000-0000-000065000000}"/>
    <cellStyle name="DataCell" xfId="106" xr:uid="{00000000-0005-0000-0000-000066000000}"/>
    <cellStyle name="Dezimal_FIValueHelper-incl Term_structures" xfId="107" xr:uid="{00000000-0005-0000-0000-000067000000}"/>
    <cellStyle name="Eingabe" xfId="108" xr:uid="{00000000-0005-0000-0000-000068000000}"/>
    <cellStyle name="EmptyCell" xfId="109" xr:uid="{00000000-0005-0000-0000-000069000000}"/>
    <cellStyle name="EmptyCell 2" xfId="110" xr:uid="{00000000-0005-0000-0000-00006A000000}"/>
    <cellStyle name="EmptyCell_Copy of non prop AMICEPK" xfId="111" xr:uid="{00000000-0005-0000-0000-00006B000000}"/>
    <cellStyle name="Entrée" xfId="112" xr:uid="{00000000-0005-0000-0000-00006C000000}"/>
    <cellStyle name="Ergebnis" xfId="113" xr:uid="{00000000-0005-0000-0000-00006D000000}"/>
    <cellStyle name="Erklärender Text" xfId="114" xr:uid="{00000000-0005-0000-0000-00006E000000}"/>
    <cellStyle name="Euro" xfId="115" xr:uid="{00000000-0005-0000-0000-00006F000000}"/>
    <cellStyle name="Explanatory Text" xfId="116" xr:uid="{00000000-0005-0000-0000-000070000000}"/>
    <cellStyle name="Gut" xfId="117" xr:uid="{00000000-0005-0000-0000-000071000000}"/>
    <cellStyle name="Heading 1" xfId="118" xr:uid="{00000000-0005-0000-0000-000072000000}"/>
    <cellStyle name="Heading 2" xfId="119" xr:uid="{00000000-0005-0000-0000-000073000000}"/>
    <cellStyle name="Heading 3" xfId="120" xr:uid="{00000000-0005-0000-0000-000074000000}"/>
    <cellStyle name="Heading 4" xfId="121" xr:uid="{00000000-0005-0000-0000-000075000000}"/>
    <cellStyle name="Huomautus" xfId="122" xr:uid="{00000000-0005-0000-0000-000076000000}"/>
    <cellStyle name="Huono" xfId="123" xr:uid="{00000000-0005-0000-0000-000077000000}"/>
    <cellStyle name="Hyperlink 2" xfId="124" xr:uid="{00000000-0005-0000-0000-000078000000}"/>
    <cellStyle name="Hyvä" xfId="125" xr:uid="{00000000-0005-0000-0000-000079000000}"/>
    <cellStyle name="Input" xfId="126" xr:uid="{00000000-0005-0000-0000-00007A000000}"/>
    <cellStyle name="Insatisfaisant" xfId="127" xr:uid="{00000000-0005-0000-0000-00007B000000}"/>
    <cellStyle name="Komma 10" xfId="128" xr:uid="{00000000-0005-0000-0000-00007C000000}"/>
    <cellStyle name="Komma 11" xfId="129" xr:uid="{00000000-0005-0000-0000-00007D000000}"/>
    <cellStyle name="Komma 12" xfId="130" xr:uid="{00000000-0005-0000-0000-00007E000000}"/>
    <cellStyle name="Komma 13" xfId="131" xr:uid="{00000000-0005-0000-0000-00007F000000}"/>
    <cellStyle name="Komma 2" xfId="132" xr:uid="{00000000-0005-0000-0000-000080000000}"/>
    <cellStyle name="Komma 2 2" xfId="133" xr:uid="{00000000-0005-0000-0000-000081000000}"/>
    <cellStyle name="Komma 3" xfId="134" xr:uid="{00000000-0005-0000-0000-000082000000}"/>
    <cellStyle name="Komma 4" xfId="135" xr:uid="{00000000-0005-0000-0000-000083000000}"/>
    <cellStyle name="Komma 5" xfId="136" xr:uid="{00000000-0005-0000-0000-000084000000}"/>
    <cellStyle name="Komma 6" xfId="137" xr:uid="{00000000-0005-0000-0000-000085000000}"/>
    <cellStyle name="Komma 7" xfId="138" xr:uid="{00000000-0005-0000-0000-000086000000}"/>
    <cellStyle name="Komma 8" xfId="139" xr:uid="{00000000-0005-0000-0000-000087000000}"/>
    <cellStyle name="Komma 9" xfId="140" xr:uid="{00000000-0005-0000-0000-000088000000}"/>
    <cellStyle name="Laskenta" xfId="141" xr:uid="{00000000-0005-0000-0000-000089000000}"/>
    <cellStyle name="Linkitetty solu" xfId="142" xr:uid="{00000000-0005-0000-0000-00008A000000}"/>
    <cellStyle name="Milliers [0]_EDYAN" xfId="143" xr:uid="{00000000-0005-0000-0000-00008B000000}"/>
    <cellStyle name="Milliers_Copie de Equivilent Scenario for QIS4 techncial specification_20070318Locked" xfId="144" xr:uid="{00000000-0005-0000-0000-00008C000000}"/>
    <cellStyle name="Monétaire [0]_EDYAN" xfId="145" xr:uid="{00000000-0005-0000-0000-00008D000000}"/>
    <cellStyle name="Monétaire_EDYAN" xfId="146" xr:uid="{00000000-0005-0000-0000-00008E000000}"/>
    <cellStyle name="Neutraali" xfId="147" xr:uid="{00000000-0005-0000-0000-00008F000000}"/>
    <cellStyle name="Neutrale" xfId="148" xr:uid="{00000000-0005-0000-0000-000090000000}"/>
    <cellStyle name="Neutre" xfId="149" xr:uid="{00000000-0005-0000-0000-000091000000}"/>
    <cellStyle name="NoL" xfId="150" xr:uid="{00000000-0005-0000-0000-000092000000}"/>
    <cellStyle name="Nombre" xfId="151" xr:uid="{00000000-0005-0000-0000-000093000000}"/>
    <cellStyle name="Normal - Style1" xfId="152" xr:uid="{00000000-0005-0000-0000-000095000000}"/>
    <cellStyle name="Normal 2" xfId="153" xr:uid="{00000000-0005-0000-0000-000096000000}"/>
    <cellStyle name="Normal 3" xfId="154" xr:uid="{00000000-0005-0000-0000-000097000000}"/>
    <cellStyle name="Normal 4" xfId="155" xr:uid="{00000000-0005-0000-0000-000098000000}"/>
    <cellStyle name="Normal 4 2" xfId="156" xr:uid="{00000000-0005-0000-0000-000099000000}"/>
    <cellStyle name="Nota" xfId="157" xr:uid="{00000000-0005-0000-0000-00009A000000}"/>
    <cellStyle name="Note" xfId="158" xr:uid="{00000000-0005-0000-0000-00009B000000}"/>
    <cellStyle name="Notiz" xfId="159" xr:uid="{00000000-0005-0000-0000-00009C000000}"/>
    <cellStyle name="Otsikko" xfId="160" xr:uid="{00000000-0005-0000-0000-00009D000000}"/>
    <cellStyle name="Otsikko 1" xfId="161" xr:uid="{00000000-0005-0000-0000-00009E000000}"/>
    <cellStyle name="Otsikko 2" xfId="162" xr:uid="{00000000-0005-0000-0000-00009F000000}"/>
    <cellStyle name="Otsikko 3" xfId="163" xr:uid="{00000000-0005-0000-0000-0000A0000000}"/>
    <cellStyle name="Otsikko 4" xfId="164" xr:uid="{00000000-0005-0000-0000-0000A1000000}"/>
    <cellStyle name="Output" xfId="165" xr:uid="{00000000-0005-0000-0000-0000A2000000}"/>
    <cellStyle name="Percent 2" xfId="166" xr:uid="{00000000-0005-0000-0000-0000A4000000}"/>
    <cellStyle name="PercentCell" xfId="167" xr:uid="{00000000-0005-0000-0000-0000A5000000}"/>
    <cellStyle name="Pourcentage 2" xfId="168" xr:uid="{00000000-0005-0000-0000-0000A6000000}"/>
    <cellStyle name="Procent" xfId="1" builtinId="5"/>
    <cellStyle name="Procent 2" xfId="169" xr:uid="{00000000-0005-0000-0000-0000A7000000}"/>
    <cellStyle name="Procent 2 2" xfId="170" xr:uid="{00000000-0005-0000-0000-0000A8000000}"/>
    <cellStyle name="QIS2CalcCell" xfId="3" xr:uid="{00000000-0005-0000-0000-0000A9000000}"/>
    <cellStyle name="QIS2Filler" xfId="171" xr:uid="{00000000-0005-0000-0000-0000AA000000}"/>
    <cellStyle name="QIS2Heading" xfId="172" xr:uid="{00000000-0005-0000-0000-0000AB000000}"/>
    <cellStyle name="QIS2Heading 2" xfId="173" xr:uid="{00000000-0005-0000-0000-0000AC000000}"/>
    <cellStyle name="QIS2InputCell" xfId="2" xr:uid="{00000000-0005-0000-0000-0000AD000000}"/>
    <cellStyle name="QIS2Locked" xfId="174" xr:uid="{00000000-0005-0000-0000-0000AE000000}"/>
    <cellStyle name="QIS2Locked 2" xfId="175" xr:uid="{00000000-0005-0000-0000-0000AF000000}"/>
    <cellStyle name="QIS2Para" xfId="176" xr:uid="{00000000-0005-0000-0000-0000B0000000}"/>
    <cellStyle name="QIS2Param" xfId="177" xr:uid="{00000000-0005-0000-0000-0000B1000000}"/>
    <cellStyle name="QIS4DescrCell1" xfId="178" xr:uid="{00000000-0005-0000-0000-0000B2000000}"/>
    <cellStyle name="QIS4DescrCell2" xfId="179" xr:uid="{00000000-0005-0000-0000-0000B3000000}"/>
    <cellStyle name="QIS4InputCellAbs" xfId="180" xr:uid="{00000000-0005-0000-0000-0000B4000000}"/>
    <cellStyle name="QIS4InputCellPerc" xfId="181" xr:uid="{00000000-0005-0000-0000-0000B5000000}"/>
    <cellStyle name="QIS5Area" xfId="182" xr:uid="{00000000-0005-0000-0000-0000B6000000}"/>
    <cellStyle name="QIS5CalcCell" xfId="183" xr:uid="{00000000-0005-0000-0000-0000B7000000}"/>
    <cellStyle name="QIS5Check" xfId="184" xr:uid="{00000000-0005-0000-0000-0000B8000000}"/>
    <cellStyle name="QIS5Empty" xfId="185" xr:uid="{00000000-0005-0000-0000-0000B9000000}"/>
    <cellStyle name="QIS5EmptyCell" xfId="186" xr:uid="{00000000-0005-0000-0000-0000BA000000}"/>
    <cellStyle name="QIS5Fix" xfId="187" xr:uid="{00000000-0005-0000-0000-0000BB000000}"/>
    <cellStyle name="QIS5Header" xfId="188" xr:uid="{00000000-0005-0000-0000-0000BC000000}"/>
    <cellStyle name="QIS5Header 2" xfId="189" xr:uid="{00000000-0005-0000-0000-0000BD000000}"/>
    <cellStyle name="QIS5InputCell" xfId="190" xr:uid="{00000000-0005-0000-0000-0000BE000000}"/>
    <cellStyle name="QIS5InputCell 2" xfId="191" xr:uid="{00000000-0005-0000-0000-0000BF000000}"/>
    <cellStyle name="QIS5InputCell 3" xfId="192" xr:uid="{00000000-0005-0000-0000-0000C0000000}"/>
    <cellStyle name="QIS5Label" xfId="193" xr:uid="{00000000-0005-0000-0000-0000C1000000}"/>
    <cellStyle name="QIS5Label 2" xfId="194" xr:uid="{00000000-0005-0000-0000-0000C2000000}"/>
    <cellStyle name="QIS5Label 2 2" xfId="195" xr:uid="{00000000-0005-0000-0000-0000C3000000}"/>
    <cellStyle name="QIS5Locked" xfId="196" xr:uid="{00000000-0005-0000-0000-0000C4000000}"/>
    <cellStyle name="QIS5Output" xfId="197" xr:uid="{00000000-0005-0000-0000-0000C5000000}"/>
    <cellStyle name="QIS5Param" xfId="198" xr:uid="{00000000-0005-0000-0000-0000C6000000}"/>
    <cellStyle name="QIS5SheetHeader" xfId="199" xr:uid="{00000000-0005-0000-0000-0000C7000000}"/>
    <cellStyle name="QIS5XLink" xfId="200" xr:uid="{00000000-0005-0000-0000-0000C8000000}"/>
    <cellStyle name="Satisfaisant" xfId="201" xr:uid="{00000000-0005-0000-0000-0000C9000000}"/>
    <cellStyle name="Schlecht" xfId="202" xr:uid="{00000000-0005-0000-0000-0000CA000000}"/>
    <cellStyle name="Selittävä teksti" xfId="203" xr:uid="{00000000-0005-0000-0000-0000CB000000}"/>
    <cellStyle name="Sortie" xfId="204" xr:uid="{00000000-0005-0000-0000-0000CC000000}"/>
    <cellStyle name="Standaard" xfId="0" builtinId="0"/>
    <cellStyle name="Standaard 2" xfId="205" xr:uid="{00000000-0005-0000-0000-0000CD000000}"/>
    <cellStyle name="Standaard 2 2" xfId="206" xr:uid="{00000000-0005-0000-0000-0000CE000000}"/>
    <cellStyle name="Standaard 3" xfId="207" xr:uid="{00000000-0005-0000-0000-0000CF000000}"/>
    <cellStyle name="Standaard 3 2" xfId="208" xr:uid="{00000000-0005-0000-0000-0000D0000000}"/>
    <cellStyle name="Standaard 4" xfId="209" xr:uid="{00000000-0005-0000-0000-0000D1000000}"/>
    <cellStyle name="Standaard 5" xfId="210" xr:uid="{00000000-0005-0000-0000-0000D2000000}"/>
    <cellStyle name="Standaard 6" xfId="211" xr:uid="{00000000-0005-0000-0000-0000D3000000}"/>
    <cellStyle name="Standaard 7" xfId="251" xr:uid="{00000000-0005-0000-0000-0000D4000000}"/>
    <cellStyle name="Stijl 1" xfId="212" xr:uid="{00000000-0005-0000-0000-0000D5000000}"/>
    <cellStyle name="Style 1" xfId="213" xr:uid="{00000000-0005-0000-0000-0000D6000000}"/>
    <cellStyle name="Summa" xfId="214" xr:uid="{00000000-0005-0000-0000-0000D7000000}"/>
    <cellStyle name="Syöttö" xfId="215" xr:uid="{00000000-0005-0000-0000-0000D8000000}"/>
    <cellStyle name="Table Body" xfId="216" xr:uid="{00000000-0005-0000-0000-0000D9000000}"/>
    <cellStyle name="Table Body $" xfId="217" xr:uid="{00000000-0005-0000-0000-0000DA000000}"/>
    <cellStyle name="Table Body %" xfId="218" xr:uid="{00000000-0005-0000-0000-0000DB000000}"/>
    <cellStyle name="Table Header" xfId="219" xr:uid="{00000000-0005-0000-0000-0000DC000000}"/>
    <cellStyle name="Table Subheader" xfId="220" xr:uid="{00000000-0005-0000-0000-0000DD000000}"/>
    <cellStyle name="Tarkistussolu" xfId="221" xr:uid="{00000000-0005-0000-0000-0000DE000000}"/>
    <cellStyle name="Testo avviso" xfId="222" xr:uid="{00000000-0005-0000-0000-0000DF000000}"/>
    <cellStyle name="Testo descrittivo" xfId="223" xr:uid="{00000000-0005-0000-0000-0000E0000000}"/>
    <cellStyle name="Texte explicatif" xfId="224" xr:uid="{00000000-0005-0000-0000-0000E1000000}"/>
    <cellStyle name="Titolo" xfId="225" xr:uid="{00000000-0005-0000-0000-0000E2000000}"/>
    <cellStyle name="Titolo 1" xfId="226" xr:uid="{00000000-0005-0000-0000-0000E3000000}"/>
    <cellStyle name="Titolo 2" xfId="227" xr:uid="{00000000-0005-0000-0000-0000E4000000}"/>
    <cellStyle name="Titolo 3" xfId="228" xr:uid="{00000000-0005-0000-0000-0000E5000000}"/>
    <cellStyle name="Titolo 4" xfId="229" xr:uid="{00000000-0005-0000-0000-0000E6000000}"/>
    <cellStyle name="Titre" xfId="230" xr:uid="{00000000-0005-0000-0000-0000E7000000}"/>
    <cellStyle name="Titre 1" xfId="231" xr:uid="{00000000-0005-0000-0000-0000E8000000}"/>
    <cellStyle name="Titre 2" xfId="232" xr:uid="{00000000-0005-0000-0000-0000E9000000}"/>
    <cellStyle name="Titre 3" xfId="233" xr:uid="{00000000-0005-0000-0000-0000EA000000}"/>
    <cellStyle name="Titre 4" xfId="234" xr:uid="{00000000-0005-0000-0000-0000EB000000}"/>
    <cellStyle name="Titre_CEIOPS-DOC-20-08 Solo 28 May 2008-post-rubino" xfId="235" xr:uid="{00000000-0005-0000-0000-0000EC000000}"/>
    <cellStyle name="Totale" xfId="236" xr:uid="{00000000-0005-0000-0000-0000ED000000}"/>
    <cellStyle name="Tulostus" xfId="237" xr:uid="{00000000-0005-0000-0000-0000EE000000}"/>
    <cellStyle name="Überschrift" xfId="238" xr:uid="{00000000-0005-0000-0000-0000EF000000}"/>
    <cellStyle name="Überschrift 1" xfId="239" xr:uid="{00000000-0005-0000-0000-0000F0000000}"/>
    <cellStyle name="Überschrift 2" xfId="240" xr:uid="{00000000-0005-0000-0000-0000F1000000}"/>
    <cellStyle name="Überschrift 3" xfId="241" xr:uid="{00000000-0005-0000-0000-0000F2000000}"/>
    <cellStyle name="Überschrift 4" xfId="242" xr:uid="{00000000-0005-0000-0000-0000F3000000}"/>
    <cellStyle name="Überschrift_100125_QIS5 Helper tabs with Reins NP" xfId="243" xr:uid="{00000000-0005-0000-0000-0000F4000000}"/>
    <cellStyle name="Valore non valido" xfId="244" xr:uid="{00000000-0005-0000-0000-0000F5000000}"/>
    <cellStyle name="Valore valido" xfId="245" xr:uid="{00000000-0005-0000-0000-0000F6000000}"/>
    <cellStyle name="Varoitusteksti" xfId="246" xr:uid="{00000000-0005-0000-0000-0000F7000000}"/>
    <cellStyle name="Vérification" xfId="247" xr:uid="{00000000-0005-0000-0000-0000F8000000}"/>
    <cellStyle name="Verknüpfte Zelle" xfId="248" xr:uid="{00000000-0005-0000-0000-0000F9000000}"/>
    <cellStyle name="Warnender Text" xfId="249" xr:uid="{00000000-0005-0000-0000-0000FA000000}"/>
    <cellStyle name="Zelle überprüfen" xfId="250" xr:uid="{00000000-0005-0000-0000-0000FB000000}"/>
  </cellStyles>
  <dxfs count="0"/>
  <tableStyles count="0" defaultTableStyle="TableStyleMedium2" defaultPivotStyle="PivotStyleLight16"/>
  <colors>
    <mruColors>
      <color rgb="FFFFE181"/>
      <color rgb="FFFFFFCC"/>
      <color rgb="FFF0CAE6"/>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77"/>
  <sheetViews>
    <sheetView showGridLines="0" tabSelected="1" zoomScale="106" zoomScaleNormal="106" workbookViewId="0">
      <pane ySplit="3" topLeftCell="A4" activePane="bottomLeft" state="frozen"/>
      <selection pane="bottomLeft" activeCell="G20" sqref="G20"/>
    </sheetView>
  </sheetViews>
  <sheetFormatPr defaultRowHeight="12.75" x14ac:dyDescent="0.2"/>
  <cols>
    <col min="1" max="1" width="4" customWidth="1"/>
    <col min="2" max="2" width="14.5703125" customWidth="1"/>
    <col min="3" max="3" width="11.7109375" customWidth="1"/>
    <col min="9" max="9" width="18.42578125" customWidth="1"/>
    <col min="10" max="10" width="14.85546875" customWidth="1"/>
    <col min="13" max="13" width="19.85546875" customWidth="1"/>
    <col min="14" max="14" width="18.28515625" customWidth="1"/>
    <col min="15" max="15" width="11.7109375" customWidth="1"/>
    <col min="16" max="16" width="14.42578125" customWidth="1"/>
  </cols>
  <sheetData>
    <row r="1" spans="2:16" ht="13.5" thickBot="1" x14ac:dyDescent="0.25"/>
    <row r="2" spans="2:16" x14ac:dyDescent="0.2">
      <c r="B2" s="128" t="s">
        <v>21</v>
      </c>
      <c r="C2" s="129"/>
      <c r="D2" s="130"/>
      <c r="G2" s="134" t="s">
        <v>172</v>
      </c>
      <c r="H2" s="135"/>
      <c r="I2" s="136"/>
    </row>
    <row r="3" spans="2:16" ht="13.5" thickBot="1" x14ac:dyDescent="0.25">
      <c r="B3" s="131"/>
      <c r="C3" s="132"/>
      <c r="D3" s="133"/>
      <c r="G3" s="137"/>
      <c r="H3" s="138"/>
      <c r="I3" s="139"/>
    </row>
    <row r="5" spans="2:16" x14ac:dyDescent="0.2">
      <c r="B5" s="8"/>
      <c r="C5" t="s">
        <v>15</v>
      </c>
    </row>
    <row r="6" spans="2:16" x14ac:dyDescent="0.2">
      <c r="B6" s="57"/>
      <c r="C6" t="s">
        <v>16</v>
      </c>
    </row>
    <row r="7" spans="2:16" x14ac:dyDescent="0.2">
      <c r="B7" s="9"/>
      <c r="C7" t="s">
        <v>17</v>
      </c>
    </row>
    <row r="8" spans="2:16" x14ac:dyDescent="0.2">
      <c r="B8" s="10"/>
      <c r="C8" t="s">
        <v>18</v>
      </c>
    </row>
    <row r="9" spans="2:16" x14ac:dyDescent="0.2">
      <c r="B9" s="96"/>
      <c r="C9" t="s">
        <v>19</v>
      </c>
    </row>
    <row r="10" spans="2:16" x14ac:dyDescent="0.2">
      <c r="B10" s="97"/>
      <c r="C10" t="s">
        <v>20</v>
      </c>
    </row>
    <row r="12" spans="2:16" x14ac:dyDescent="0.2">
      <c r="B12" t="s">
        <v>137</v>
      </c>
      <c r="L12" s="21"/>
    </row>
    <row r="13" spans="2:16" x14ac:dyDescent="0.2">
      <c r="B13" t="s">
        <v>133</v>
      </c>
      <c r="L13" s="21"/>
    </row>
    <row r="15" spans="2:16" x14ac:dyDescent="0.2">
      <c r="B15" t="s">
        <v>112</v>
      </c>
      <c r="M15" t="s">
        <v>131</v>
      </c>
    </row>
    <row r="16" spans="2:16" ht="28.5" customHeight="1" x14ac:dyDescent="0.2">
      <c r="B16" s="1" t="s">
        <v>91</v>
      </c>
      <c r="D16" s="1" t="s">
        <v>37</v>
      </c>
      <c r="J16" s="11" t="s">
        <v>22</v>
      </c>
      <c r="L16" s="12"/>
      <c r="M16" s="90" t="s">
        <v>64</v>
      </c>
      <c r="N16" s="34" t="s">
        <v>65</v>
      </c>
      <c r="O16" s="34" t="s">
        <v>66</v>
      </c>
      <c r="P16" s="34" t="s">
        <v>67</v>
      </c>
    </row>
    <row r="17" spans="2:16" x14ac:dyDescent="0.2">
      <c r="B17" t="s">
        <v>49</v>
      </c>
      <c r="D17" t="s">
        <v>49</v>
      </c>
      <c r="J17" t="s">
        <v>23</v>
      </c>
      <c r="M17" s="93">
        <v>0</v>
      </c>
      <c r="N17" s="35" t="s">
        <v>68</v>
      </c>
      <c r="O17" s="35" t="s">
        <v>69</v>
      </c>
      <c r="P17" s="35" t="s">
        <v>70</v>
      </c>
    </row>
    <row r="18" spans="2:16" x14ac:dyDescent="0.2">
      <c r="B18" t="s">
        <v>32</v>
      </c>
      <c r="D18" t="s">
        <v>50</v>
      </c>
      <c r="J18" t="s">
        <v>24</v>
      </c>
      <c r="M18" s="93">
        <v>1</v>
      </c>
      <c r="N18" s="35" t="s">
        <v>71</v>
      </c>
      <c r="O18" s="35" t="s">
        <v>72</v>
      </c>
      <c r="P18" s="35" t="s">
        <v>73</v>
      </c>
    </row>
    <row r="19" spans="2:16" x14ac:dyDescent="0.2">
      <c r="B19" t="s">
        <v>33</v>
      </c>
      <c r="D19" t="s">
        <v>51</v>
      </c>
      <c r="J19" t="s">
        <v>25</v>
      </c>
      <c r="M19" s="93">
        <v>2</v>
      </c>
      <c r="N19" s="35" t="s">
        <v>74</v>
      </c>
      <c r="O19" s="35" t="s">
        <v>74</v>
      </c>
      <c r="P19" s="35" t="s">
        <v>2</v>
      </c>
    </row>
    <row r="20" spans="2:16" x14ac:dyDescent="0.2">
      <c r="B20" t="s">
        <v>34</v>
      </c>
      <c r="D20" t="s">
        <v>84</v>
      </c>
      <c r="J20" t="s">
        <v>26</v>
      </c>
      <c r="M20" s="93">
        <v>3</v>
      </c>
      <c r="N20" s="35" t="s">
        <v>75</v>
      </c>
      <c r="O20" s="35" t="s">
        <v>76</v>
      </c>
      <c r="P20" s="35" t="s">
        <v>77</v>
      </c>
    </row>
    <row r="21" spans="2:16" x14ac:dyDescent="0.2">
      <c r="B21" t="s">
        <v>35</v>
      </c>
      <c r="D21" t="s">
        <v>35</v>
      </c>
      <c r="J21" t="s">
        <v>27</v>
      </c>
      <c r="M21" s="93">
        <v>4</v>
      </c>
      <c r="N21" s="35" t="s">
        <v>78</v>
      </c>
      <c r="O21" s="35" t="s">
        <v>79</v>
      </c>
      <c r="P21" s="35" t="s">
        <v>80</v>
      </c>
    </row>
    <row r="22" spans="2:16" x14ac:dyDescent="0.2">
      <c r="B22" t="s">
        <v>157</v>
      </c>
      <c r="D22" t="s">
        <v>149</v>
      </c>
      <c r="J22" t="s">
        <v>28</v>
      </c>
      <c r="M22" s="93">
        <v>5</v>
      </c>
      <c r="N22" s="35" t="s">
        <v>81</v>
      </c>
      <c r="O22" s="35" t="s">
        <v>81</v>
      </c>
      <c r="P22" s="35" t="s">
        <v>3</v>
      </c>
    </row>
    <row r="23" spans="2:16" x14ac:dyDescent="0.2">
      <c r="B23" t="s">
        <v>36</v>
      </c>
      <c r="D23" t="s">
        <v>134</v>
      </c>
      <c r="M23" s="93">
        <v>6</v>
      </c>
      <c r="N23" s="35" t="s">
        <v>82</v>
      </c>
      <c r="O23" s="35" t="s">
        <v>82</v>
      </c>
      <c r="P23" s="35" t="s">
        <v>83</v>
      </c>
    </row>
    <row r="25" spans="2:16" x14ac:dyDescent="0.2">
      <c r="B25" t="s">
        <v>92</v>
      </c>
    </row>
    <row r="26" spans="2:16" x14ac:dyDescent="0.2">
      <c r="B26" t="s">
        <v>113</v>
      </c>
    </row>
    <row r="27" spans="2:16" x14ac:dyDescent="0.2">
      <c r="B27" t="s">
        <v>139</v>
      </c>
    </row>
    <row r="28" spans="2:16" x14ac:dyDescent="0.2">
      <c r="B28" t="s">
        <v>93</v>
      </c>
    </row>
    <row r="29" spans="2:16" x14ac:dyDescent="0.2">
      <c r="B29" t="s">
        <v>94</v>
      </c>
    </row>
    <row r="30" spans="2:16" x14ac:dyDescent="0.2">
      <c r="B30" t="s">
        <v>114</v>
      </c>
    </row>
    <row r="31" spans="2:16" x14ac:dyDescent="0.2">
      <c r="B31" t="s">
        <v>132</v>
      </c>
    </row>
    <row r="32" spans="2:16" x14ac:dyDescent="0.2">
      <c r="B32" t="s">
        <v>125</v>
      </c>
    </row>
    <row r="34" spans="2:13" x14ac:dyDescent="0.2">
      <c r="B34" s="104" t="s">
        <v>115</v>
      </c>
      <c r="C34" s="17" t="s">
        <v>123</v>
      </c>
    </row>
    <row r="35" spans="2:13" x14ac:dyDescent="0.2">
      <c r="C35" s="17" t="s">
        <v>158</v>
      </c>
      <c r="M35" s="21"/>
    </row>
    <row r="36" spans="2:13" x14ac:dyDescent="0.2">
      <c r="C36" s="17" t="s">
        <v>135</v>
      </c>
      <c r="M36" s="21"/>
    </row>
    <row r="37" spans="2:13" x14ac:dyDescent="0.2">
      <c r="C37" s="17" t="s">
        <v>159</v>
      </c>
      <c r="M37" s="21"/>
    </row>
    <row r="38" spans="2:13" x14ac:dyDescent="0.2">
      <c r="M38" s="21"/>
    </row>
    <row r="39" spans="2:13" x14ac:dyDescent="0.2">
      <c r="B39" s="94" t="s">
        <v>95</v>
      </c>
    </row>
    <row r="40" spans="2:13" x14ac:dyDescent="0.2">
      <c r="B40" t="s">
        <v>117</v>
      </c>
      <c r="C40" t="s">
        <v>118</v>
      </c>
    </row>
    <row r="41" spans="2:13" x14ac:dyDescent="0.2">
      <c r="B41" s="1"/>
    </row>
    <row r="42" spans="2:13" x14ac:dyDescent="0.2">
      <c r="B42" s="98" t="s">
        <v>49</v>
      </c>
      <c r="C42" s="99"/>
    </row>
    <row r="43" spans="2:13" x14ac:dyDescent="0.2">
      <c r="B43" t="s">
        <v>116</v>
      </c>
    </row>
    <row r="44" spans="2:13" x14ac:dyDescent="0.2">
      <c r="B44" t="s">
        <v>136</v>
      </c>
    </row>
    <row r="45" spans="2:13" x14ac:dyDescent="0.2">
      <c r="B45" t="s">
        <v>119</v>
      </c>
    </row>
    <row r="46" spans="2:13" x14ac:dyDescent="0.2">
      <c r="B46" t="s">
        <v>140</v>
      </c>
    </row>
    <row r="48" spans="2:13" x14ac:dyDescent="0.2">
      <c r="B48" s="1" t="s">
        <v>128</v>
      </c>
    </row>
    <row r="49" spans="2:3" x14ac:dyDescent="0.2">
      <c r="B49" t="s">
        <v>97</v>
      </c>
    </row>
    <row r="50" spans="2:3" x14ac:dyDescent="0.2">
      <c r="B50" t="s">
        <v>98</v>
      </c>
    </row>
    <row r="51" spans="2:3" x14ac:dyDescent="0.2">
      <c r="B51" t="s">
        <v>126</v>
      </c>
    </row>
    <row r="52" spans="2:3" x14ac:dyDescent="0.2">
      <c r="B52" t="s">
        <v>127</v>
      </c>
    </row>
    <row r="53" spans="2:3" x14ac:dyDescent="0.2">
      <c r="B53" t="s">
        <v>120</v>
      </c>
    </row>
    <row r="54" spans="2:3" ht="7.5" customHeight="1" x14ac:dyDescent="0.2"/>
    <row r="55" spans="2:3" x14ac:dyDescent="0.2">
      <c r="B55" t="s">
        <v>141</v>
      </c>
    </row>
    <row r="56" spans="2:3" x14ac:dyDescent="0.2">
      <c r="B56" t="s">
        <v>124</v>
      </c>
    </row>
    <row r="58" spans="2:3" x14ac:dyDescent="0.2">
      <c r="B58" s="94" t="s">
        <v>96</v>
      </c>
    </row>
    <row r="59" spans="2:3" x14ac:dyDescent="0.2">
      <c r="B59" t="s">
        <v>142</v>
      </c>
    </row>
    <row r="60" spans="2:3" x14ac:dyDescent="0.2">
      <c r="B60" t="s">
        <v>143</v>
      </c>
    </row>
    <row r="62" spans="2:3" x14ac:dyDescent="0.2">
      <c r="B62" s="100" t="s">
        <v>32</v>
      </c>
      <c r="C62" t="s">
        <v>138</v>
      </c>
    </row>
    <row r="64" spans="2:3" x14ac:dyDescent="0.2">
      <c r="B64" s="100" t="s">
        <v>33</v>
      </c>
      <c r="C64" t="s">
        <v>121</v>
      </c>
    </row>
    <row r="66" spans="2:21" x14ac:dyDescent="0.2">
      <c r="B66" s="100" t="s">
        <v>34</v>
      </c>
      <c r="C66" t="s">
        <v>122</v>
      </c>
    </row>
    <row r="67" spans="2:21" x14ac:dyDescent="0.2">
      <c r="C67" t="s">
        <v>145</v>
      </c>
    </row>
    <row r="69" spans="2:21" x14ac:dyDescent="0.2">
      <c r="B69" s="100" t="s">
        <v>35</v>
      </c>
      <c r="C69" t="s">
        <v>146</v>
      </c>
    </row>
    <row r="71" spans="2:21" x14ac:dyDescent="0.2">
      <c r="B71" s="100" t="s">
        <v>99</v>
      </c>
      <c r="C71" t="s">
        <v>170</v>
      </c>
      <c r="U71" t="s">
        <v>171</v>
      </c>
    </row>
    <row r="73" spans="2:21" x14ac:dyDescent="0.2">
      <c r="B73" s="94" t="s">
        <v>36</v>
      </c>
    </row>
    <row r="74" spans="2:21" x14ac:dyDescent="0.2">
      <c r="B74" s="1"/>
    </row>
    <row r="75" spans="2:21" x14ac:dyDescent="0.2">
      <c r="B75" s="101" t="s">
        <v>36</v>
      </c>
      <c r="C75" t="s">
        <v>147</v>
      </c>
    </row>
    <row r="76" spans="2:21" x14ac:dyDescent="0.2">
      <c r="B76" t="s">
        <v>165</v>
      </c>
    </row>
    <row r="77" spans="2:21" x14ac:dyDescent="0.2">
      <c r="B77" t="s">
        <v>166</v>
      </c>
    </row>
  </sheetData>
  <sheetProtection algorithmName="SHA-512" hashValue="wcP6llxp0H1DRz9HREn2pIBZAZt5WTdXhx0MkI9E/i+fD52/5HAQ9OkYtCWUBMy45BkmylHv9RcE59BS4/Mquw==" saltValue="A2kZHlSHIMggHKU7jxBruQ==" spinCount="100000" sheet="1" objects="1" scenarios="1"/>
  <mergeCells count="2">
    <mergeCell ref="B2:D3"/>
    <mergeCell ref="G2:I3"/>
  </mergeCells>
  <pageMargins left="0.70866141732283472" right="0.70866141732283472" top="0.74803149606299213" bottom="0.74803149606299213" header="0.31496062992125984" footer="0.31496062992125984"/>
  <pageSetup paperSize="8" fitToHeight="0" orientation="landscape" r:id="rId1"/>
  <headerFooter>
    <oddHeader>&amp;L&amp;"Aptos"&amp;10&amp;K2FB5E4 | DNB UNRESTRICTED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B1:K31"/>
  <sheetViews>
    <sheetView showGridLines="0" zoomScale="90" zoomScaleNormal="90" workbookViewId="0">
      <pane ySplit="3" topLeftCell="A4" activePane="bottomLeft" state="frozen"/>
      <selection pane="bottomLeft" activeCell="T53" sqref="T53"/>
    </sheetView>
  </sheetViews>
  <sheetFormatPr defaultRowHeight="12.75" x14ac:dyDescent="0.2"/>
  <cols>
    <col min="1" max="1" width="4.42578125" customWidth="1"/>
    <col min="2" max="2" width="4.5703125" customWidth="1"/>
    <col min="8" max="8" width="17.42578125" customWidth="1"/>
    <col min="9" max="9" width="30.42578125" customWidth="1"/>
    <col min="10" max="10" width="16.140625" customWidth="1"/>
  </cols>
  <sheetData>
    <row r="1" spans="2:11" ht="13.5" thickBot="1" x14ac:dyDescent="0.25"/>
    <row r="2" spans="2:11" ht="36" customHeight="1" x14ac:dyDescent="0.2">
      <c r="B2" s="140" t="s">
        <v>103</v>
      </c>
      <c r="C2" s="141"/>
      <c r="D2" s="141"/>
      <c r="E2" s="141"/>
      <c r="F2" s="141"/>
      <c r="G2" s="141"/>
      <c r="H2" s="141"/>
      <c r="I2" s="141"/>
      <c r="J2" s="142"/>
    </row>
    <row r="3" spans="2:11" ht="21" customHeight="1" thickBot="1" x14ac:dyDescent="0.25">
      <c r="B3" s="144" t="s">
        <v>23</v>
      </c>
      <c r="C3" s="145"/>
      <c r="D3" s="145"/>
      <c r="E3" s="145"/>
      <c r="F3" s="145"/>
      <c r="G3" s="145"/>
      <c r="H3" s="145"/>
      <c r="I3" s="145"/>
      <c r="J3" s="146"/>
    </row>
    <row r="5" spans="2:11" x14ac:dyDescent="0.2">
      <c r="B5" s="17" t="s">
        <v>164</v>
      </c>
      <c r="C5" s="17"/>
      <c r="D5" s="17"/>
      <c r="E5" s="17"/>
      <c r="F5" s="17"/>
      <c r="G5" s="17"/>
      <c r="H5" s="17"/>
      <c r="I5" s="17"/>
    </row>
    <row r="7" spans="2:11" x14ac:dyDescent="0.2">
      <c r="B7" t="s">
        <v>47</v>
      </c>
      <c r="J7" s="105"/>
    </row>
    <row r="8" spans="2:11" x14ac:dyDescent="0.2">
      <c r="B8" s="143" t="s">
        <v>101</v>
      </c>
      <c r="C8" s="143"/>
      <c r="D8" s="143"/>
      <c r="E8" s="143"/>
      <c r="G8" s="103" t="s">
        <v>156</v>
      </c>
    </row>
    <row r="9" spans="2:11" x14ac:dyDescent="0.2">
      <c r="B9" t="s">
        <v>38</v>
      </c>
      <c r="J9" s="105"/>
      <c r="K9" t="s">
        <v>48</v>
      </c>
    </row>
    <row r="10" spans="2:11" x14ac:dyDescent="0.2">
      <c r="B10" t="s">
        <v>39</v>
      </c>
      <c r="J10" s="105"/>
      <c r="K10" t="s">
        <v>48</v>
      </c>
    </row>
    <row r="11" spans="2:11" x14ac:dyDescent="0.2">
      <c r="B11" t="s">
        <v>40</v>
      </c>
      <c r="J11" s="105"/>
      <c r="K11" t="s">
        <v>48</v>
      </c>
    </row>
    <row r="12" spans="2:11" x14ac:dyDescent="0.2">
      <c r="B12" t="s">
        <v>104</v>
      </c>
      <c r="J12" s="105"/>
      <c r="K12" t="s">
        <v>48</v>
      </c>
    </row>
    <row r="13" spans="2:11" x14ac:dyDescent="0.2">
      <c r="B13" t="s">
        <v>105</v>
      </c>
      <c r="J13" s="105"/>
      <c r="K13" t="s">
        <v>48</v>
      </c>
    </row>
    <row r="14" spans="2:11" x14ac:dyDescent="0.2">
      <c r="B14" t="s">
        <v>155</v>
      </c>
      <c r="J14" s="20">
        <f>SUM(J15:J22)</f>
        <v>0</v>
      </c>
    </row>
    <row r="15" spans="2:11" x14ac:dyDescent="0.2">
      <c r="B15" s="18" t="s">
        <v>43</v>
      </c>
      <c r="C15" t="s">
        <v>107</v>
      </c>
      <c r="J15" s="105"/>
      <c r="K15" t="s">
        <v>48</v>
      </c>
    </row>
    <row r="16" spans="2:11" x14ac:dyDescent="0.2">
      <c r="B16" s="18" t="s">
        <v>43</v>
      </c>
      <c r="C16" t="s">
        <v>106</v>
      </c>
      <c r="J16" s="105"/>
      <c r="K16" t="s">
        <v>48</v>
      </c>
    </row>
    <row r="17" spans="2:11" x14ac:dyDescent="0.2">
      <c r="B17" s="18" t="s">
        <v>43</v>
      </c>
      <c r="C17" t="s">
        <v>41</v>
      </c>
      <c r="J17" s="105"/>
      <c r="K17" t="s">
        <v>48</v>
      </c>
    </row>
    <row r="18" spans="2:11" x14ac:dyDescent="0.2">
      <c r="B18" s="18" t="s">
        <v>43</v>
      </c>
      <c r="C18" t="s">
        <v>45</v>
      </c>
      <c r="J18" s="105"/>
      <c r="K18" t="s">
        <v>48</v>
      </c>
    </row>
    <row r="19" spans="2:11" x14ac:dyDescent="0.2">
      <c r="B19" s="18" t="s">
        <v>43</v>
      </c>
      <c r="C19" t="s">
        <v>44</v>
      </c>
      <c r="J19" s="105"/>
      <c r="K19" t="s">
        <v>48</v>
      </c>
    </row>
    <row r="20" spans="2:11" x14ac:dyDescent="0.2">
      <c r="B20" s="18" t="s">
        <v>43</v>
      </c>
      <c r="C20" t="s">
        <v>42</v>
      </c>
      <c r="J20" s="105"/>
      <c r="K20" t="s">
        <v>48</v>
      </c>
    </row>
    <row r="21" spans="2:11" x14ac:dyDescent="0.2">
      <c r="B21" s="18" t="s">
        <v>43</v>
      </c>
      <c r="C21" t="s">
        <v>148</v>
      </c>
      <c r="J21" s="105"/>
      <c r="K21" t="s">
        <v>48</v>
      </c>
    </row>
    <row r="22" spans="2:11" x14ac:dyDescent="0.2">
      <c r="B22" s="18" t="s">
        <v>43</v>
      </c>
      <c r="C22" t="s">
        <v>46</v>
      </c>
      <c r="J22" s="105"/>
      <c r="K22" t="s">
        <v>48</v>
      </c>
    </row>
    <row r="24" spans="2:11" x14ac:dyDescent="0.2">
      <c r="B24" s="19" t="s">
        <v>102</v>
      </c>
      <c r="J24" s="95">
        <f>J7-SUM(J9:J14)</f>
        <v>0</v>
      </c>
    </row>
    <row r="25" spans="2:11" x14ac:dyDescent="0.2">
      <c r="B25" s="19"/>
    </row>
    <row r="27" spans="2:11" x14ac:dyDescent="0.2">
      <c r="C27" s="1" t="s">
        <v>144</v>
      </c>
    </row>
    <row r="28" spans="2:11" x14ac:dyDescent="0.2">
      <c r="D28" t="s">
        <v>108</v>
      </c>
      <c r="I28" s="20">
        <f>0.015*J24</f>
        <v>0</v>
      </c>
    </row>
    <row r="29" spans="2:11" x14ac:dyDescent="0.2">
      <c r="D29" t="s">
        <v>109</v>
      </c>
      <c r="I29" s="20">
        <f>0.03*J24</f>
        <v>0</v>
      </c>
    </row>
    <row r="30" spans="2:11" x14ac:dyDescent="0.2">
      <c r="D30" t="s">
        <v>110</v>
      </c>
      <c r="I30" s="20">
        <f>0.1*J24</f>
        <v>0</v>
      </c>
    </row>
    <row r="31" spans="2:11" x14ac:dyDescent="0.2">
      <c r="D31" t="s">
        <v>111</v>
      </c>
      <c r="I31" s="20">
        <f>0.15*J24</f>
        <v>0</v>
      </c>
    </row>
  </sheetData>
  <sheetProtection algorithmName="SHA-512" hashValue="UQMeAUwWZqYKsejTnaCic+8MAS6L5Yis/tV6BcosgZKELuNWyg76qQctqIN0fgswY0N7J5gGpp49SBGGO9nfiw==" saltValue="SuQ/fAg5IJK3xG60HDBl2g==" spinCount="100000" sheet="1" objects="1" scenarios="1"/>
  <mergeCells count="3">
    <mergeCell ref="B2:J2"/>
    <mergeCell ref="B8:E8"/>
    <mergeCell ref="B3:J3"/>
  </mergeCells>
  <pageMargins left="0.7" right="0.7" top="0.75" bottom="0.75" header="0.3" footer="0.3"/>
  <pageSetup paperSize="9" orientation="landscape" r:id="rId1"/>
  <headerFooter>
    <oddHeader>&amp;L&amp;"Aptos"&amp;10&amp;K2FB5E4 | DNB UNRESTRICTED |&amp;1#_x000D_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pageSetUpPr fitToPage="1"/>
  </sheetPr>
  <dimension ref="A1:L115"/>
  <sheetViews>
    <sheetView showGridLines="0" zoomScale="115" zoomScaleNormal="115" workbookViewId="0">
      <pane xSplit="1" ySplit="15" topLeftCell="B16" activePane="bottomRight" state="frozen"/>
      <selection pane="topRight" activeCell="B1" sqref="B1"/>
      <selection pane="bottomLeft" activeCell="A16" sqref="A16"/>
      <selection pane="bottomRight" activeCell="C8" sqref="C8"/>
    </sheetView>
  </sheetViews>
  <sheetFormatPr defaultRowHeight="12.75" x14ac:dyDescent="0.2"/>
  <cols>
    <col min="1" max="1" width="4.5703125" customWidth="1"/>
    <col min="2" max="2" width="43.85546875" customWidth="1"/>
    <col min="4" max="4" width="14.28515625" customWidth="1"/>
    <col min="7" max="7" width="9.5703125" customWidth="1"/>
    <col min="8" max="8" width="13.28515625" customWidth="1"/>
    <col min="9" max="9" width="12.42578125" customWidth="1"/>
    <col min="11" max="11" width="18.85546875" customWidth="1"/>
    <col min="12" max="12" width="14" customWidth="1"/>
  </cols>
  <sheetData>
    <row r="1" spans="1:12" ht="13.5" thickBot="1" x14ac:dyDescent="0.25"/>
    <row r="2" spans="1:12" ht="35.25" customHeight="1" x14ac:dyDescent="0.2">
      <c r="B2" s="154" t="str">
        <f>Invulinstructie!D18</f>
        <v>Standaard blootstelling</v>
      </c>
      <c r="C2" s="155"/>
    </row>
    <row r="3" spans="1:12" ht="21" customHeight="1" thickBot="1" x14ac:dyDescent="0.25">
      <c r="B3" s="156" t="str">
        <f>Invulinstructie!J18</f>
        <v>artikel 186, lid 1</v>
      </c>
      <c r="C3" s="157"/>
    </row>
    <row r="6" spans="1:12" x14ac:dyDescent="0.2">
      <c r="B6" s="22"/>
      <c r="C6" s="149" t="s">
        <v>53</v>
      </c>
      <c r="D6" s="150"/>
      <c r="E6" s="150"/>
      <c r="F6" s="150"/>
      <c r="G6" s="150"/>
      <c r="H6" s="150"/>
      <c r="I6" s="151"/>
      <c r="K6" s="152" t="s">
        <v>52</v>
      </c>
      <c r="L6" s="153"/>
    </row>
    <row r="7" spans="1:12" x14ac:dyDescent="0.2">
      <c r="B7" s="23"/>
      <c r="C7" s="29">
        <v>0</v>
      </c>
      <c r="D7" s="29">
        <v>1</v>
      </c>
      <c r="E7" s="29">
        <v>2</v>
      </c>
      <c r="F7" s="29">
        <v>3</v>
      </c>
      <c r="G7" s="29">
        <v>4</v>
      </c>
      <c r="H7" s="29">
        <v>5</v>
      </c>
      <c r="I7" s="29">
        <v>6</v>
      </c>
      <c r="K7" s="30" t="s">
        <v>90</v>
      </c>
      <c r="L7" s="79">
        <f>Berekeningsgrondslag!J24</f>
        <v>0</v>
      </c>
    </row>
    <row r="8" spans="1:12" x14ac:dyDescent="0.2">
      <c r="B8" s="28" t="s">
        <v>54</v>
      </c>
      <c r="C8" s="24">
        <v>0.03</v>
      </c>
      <c r="D8" s="24">
        <v>0.03</v>
      </c>
      <c r="E8" s="24">
        <v>0.03</v>
      </c>
      <c r="F8" s="24">
        <v>1.4999999999999999E-2</v>
      </c>
      <c r="G8" s="24">
        <v>1.4999999999999999E-2</v>
      </c>
      <c r="H8" s="24">
        <v>1.4999999999999999E-2</v>
      </c>
      <c r="I8" s="24">
        <v>1.4999999999999999E-2</v>
      </c>
      <c r="K8" s="30" t="s">
        <v>56</v>
      </c>
      <c r="L8" s="27">
        <f>COUNTIF(I16:I115,"&gt;0")</f>
        <v>0</v>
      </c>
    </row>
    <row r="9" spans="1:12" x14ac:dyDescent="0.2">
      <c r="B9" s="28" t="s">
        <v>55</v>
      </c>
      <c r="C9" s="25">
        <v>0.12</v>
      </c>
      <c r="D9" s="25">
        <v>0.12</v>
      </c>
      <c r="E9" s="25">
        <v>0.21</v>
      </c>
      <c r="F9" s="25">
        <v>0.27</v>
      </c>
      <c r="G9" s="25">
        <v>0.73</v>
      </c>
      <c r="H9" s="25">
        <v>0.73</v>
      </c>
      <c r="I9" s="25">
        <v>0.73</v>
      </c>
      <c r="K9" s="30" t="s">
        <v>150</v>
      </c>
      <c r="L9" s="79">
        <f>D12</f>
        <v>0</v>
      </c>
    </row>
    <row r="10" spans="1:12" x14ac:dyDescent="0.2">
      <c r="K10" s="30" t="s">
        <v>151</v>
      </c>
      <c r="L10" s="79">
        <f>H12</f>
        <v>0</v>
      </c>
    </row>
    <row r="11" spans="1:12" x14ac:dyDescent="0.2">
      <c r="K11" s="30" t="s">
        <v>152</v>
      </c>
      <c r="L11" s="79">
        <f>I12</f>
        <v>0</v>
      </c>
    </row>
    <row r="12" spans="1:12" x14ac:dyDescent="0.2">
      <c r="D12" s="14">
        <f>SUM(D16:D115)</f>
        <v>0</v>
      </c>
      <c r="E12" s="158" t="s">
        <v>29</v>
      </c>
      <c r="F12" s="159"/>
      <c r="H12" s="14">
        <f>SUM(H16:H115)</f>
        <v>0</v>
      </c>
      <c r="I12" s="14">
        <f>SUMSQ(I16:I115)^0.5</f>
        <v>0</v>
      </c>
    </row>
    <row r="13" spans="1:12" x14ac:dyDescent="0.2">
      <c r="B13" s="22"/>
      <c r="C13" s="32" t="s">
        <v>58</v>
      </c>
      <c r="D13" s="32" t="s">
        <v>59</v>
      </c>
      <c r="E13" s="147" t="s">
        <v>60</v>
      </c>
      <c r="F13" s="32" t="s">
        <v>61</v>
      </c>
      <c r="H13" s="32" t="s">
        <v>62</v>
      </c>
      <c r="I13" s="32" t="s">
        <v>63</v>
      </c>
    </row>
    <row r="14" spans="1:12" x14ac:dyDescent="0.2">
      <c r="B14" s="31" t="s">
        <v>57</v>
      </c>
      <c r="C14" s="31" t="s">
        <v>0</v>
      </c>
      <c r="D14" s="31" t="s">
        <v>5</v>
      </c>
      <c r="E14" s="148"/>
      <c r="F14" s="31" t="s">
        <v>8</v>
      </c>
      <c r="H14" s="31" t="s">
        <v>9</v>
      </c>
      <c r="I14" s="31" t="s">
        <v>11</v>
      </c>
    </row>
    <row r="15" spans="1:12" x14ac:dyDescent="0.2">
      <c r="B15" s="26"/>
      <c r="C15" s="31" t="s">
        <v>1</v>
      </c>
      <c r="D15" s="121" t="s">
        <v>6</v>
      </c>
      <c r="E15" s="121" t="s">
        <v>7</v>
      </c>
      <c r="F15" s="121" t="s">
        <v>4</v>
      </c>
      <c r="H15" s="121" t="s">
        <v>10</v>
      </c>
      <c r="I15" s="121" t="s">
        <v>12</v>
      </c>
    </row>
    <row r="16" spans="1:12" x14ac:dyDescent="0.2">
      <c r="A16">
        <v>1</v>
      </c>
      <c r="B16" s="106"/>
      <c r="C16" s="107"/>
      <c r="D16" s="108"/>
      <c r="E16" s="86">
        <f>HLOOKUP(C16,C$7:I$8,2,0)</f>
        <v>0.03</v>
      </c>
      <c r="F16" s="80">
        <f>HLOOKUP(C16,C$7:I$9,3,0)</f>
        <v>0.12</v>
      </c>
      <c r="H16" s="36">
        <f t="shared" ref="H16:H50" si="0">MAX(0,D16-E16*L$7)</f>
        <v>0</v>
      </c>
      <c r="I16" s="37">
        <f t="shared" ref="I16:I21" si="1">F16*H16</f>
        <v>0</v>
      </c>
    </row>
    <row r="17" spans="1:9" x14ac:dyDescent="0.2">
      <c r="A17">
        <f>A16+1</f>
        <v>2</v>
      </c>
      <c r="B17" s="109"/>
      <c r="C17" s="110"/>
      <c r="D17" s="111"/>
      <c r="E17" s="87">
        <f t="shared" ref="E17:E21" si="2">HLOOKUP(C17,C$7:I$8,2,0)</f>
        <v>0.03</v>
      </c>
      <c r="F17" s="81">
        <f t="shared" ref="F17:F21" si="3">HLOOKUP(C17,C$7:I$9,3,0)</f>
        <v>0.12</v>
      </c>
      <c r="H17" s="38">
        <f t="shared" si="0"/>
        <v>0</v>
      </c>
      <c r="I17" s="39">
        <f t="shared" si="1"/>
        <v>0</v>
      </c>
    </row>
    <row r="18" spans="1:9" x14ac:dyDescent="0.2">
      <c r="A18">
        <f t="shared" ref="A18:A81" si="4">A17+1</f>
        <v>3</v>
      </c>
      <c r="B18" s="109"/>
      <c r="C18" s="110"/>
      <c r="D18" s="111"/>
      <c r="E18" s="87">
        <f t="shared" si="2"/>
        <v>0.03</v>
      </c>
      <c r="F18" s="81">
        <f t="shared" si="3"/>
        <v>0.12</v>
      </c>
      <c r="H18" s="38">
        <f t="shared" si="0"/>
        <v>0</v>
      </c>
      <c r="I18" s="39">
        <f t="shared" si="1"/>
        <v>0</v>
      </c>
    </row>
    <row r="19" spans="1:9" x14ac:dyDescent="0.2">
      <c r="A19">
        <f t="shared" si="4"/>
        <v>4</v>
      </c>
      <c r="B19" s="109"/>
      <c r="C19" s="110"/>
      <c r="D19" s="111"/>
      <c r="E19" s="87">
        <f t="shared" si="2"/>
        <v>0.03</v>
      </c>
      <c r="F19" s="81">
        <f t="shared" si="3"/>
        <v>0.12</v>
      </c>
      <c r="H19" s="38">
        <f t="shared" si="0"/>
        <v>0</v>
      </c>
      <c r="I19" s="39">
        <f t="shared" si="1"/>
        <v>0</v>
      </c>
    </row>
    <row r="20" spans="1:9" x14ac:dyDescent="0.2">
      <c r="A20">
        <f t="shared" si="4"/>
        <v>5</v>
      </c>
      <c r="B20" s="109"/>
      <c r="C20" s="110"/>
      <c r="D20" s="111"/>
      <c r="E20" s="87">
        <f t="shared" si="2"/>
        <v>0.03</v>
      </c>
      <c r="F20" s="81">
        <f t="shared" si="3"/>
        <v>0.12</v>
      </c>
      <c r="H20" s="38">
        <f t="shared" si="0"/>
        <v>0</v>
      </c>
      <c r="I20" s="39">
        <f t="shared" si="1"/>
        <v>0</v>
      </c>
    </row>
    <row r="21" spans="1:9" x14ac:dyDescent="0.2">
      <c r="A21">
        <f t="shared" si="4"/>
        <v>6</v>
      </c>
      <c r="B21" s="109"/>
      <c r="C21" s="110"/>
      <c r="D21" s="111"/>
      <c r="E21" s="87">
        <f t="shared" si="2"/>
        <v>0.03</v>
      </c>
      <c r="F21" s="81">
        <f t="shared" si="3"/>
        <v>0.12</v>
      </c>
      <c r="H21" s="38">
        <f t="shared" si="0"/>
        <v>0</v>
      </c>
      <c r="I21" s="39">
        <f t="shared" si="1"/>
        <v>0</v>
      </c>
    </row>
    <row r="22" spans="1:9" x14ac:dyDescent="0.2">
      <c r="A22">
        <f t="shared" si="4"/>
        <v>7</v>
      </c>
      <c r="B22" s="109"/>
      <c r="C22" s="110"/>
      <c r="D22" s="111"/>
      <c r="E22" s="87">
        <f t="shared" ref="E22" si="5">HLOOKUP(C22,C$7:I$8,2,0)</f>
        <v>0.03</v>
      </c>
      <c r="F22" s="81">
        <f t="shared" ref="F22" si="6">HLOOKUP(C22,C$7:I$9,3,0)</f>
        <v>0.12</v>
      </c>
      <c r="H22" s="38">
        <f t="shared" si="0"/>
        <v>0</v>
      </c>
      <c r="I22" s="39">
        <f t="shared" ref="I22" si="7">F22*H22</f>
        <v>0</v>
      </c>
    </row>
    <row r="23" spans="1:9" x14ac:dyDescent="0.2">
      <c r="A23">
        <f t="shared" si="4"/>
        <v>8</v>
      </c>
      <c r="B23" s="109"/>
      <c r="C23" s="110"/>
      <c r="D23" s="111"/>
      <c r="E23" s="87">
        <f t="shared" ref="E23:E50" si="8">HLOOKUP(C23,C$7:I$8,2,0)</f>
        <v>0.03</v>
      </c>
      <c r="F23" s="81">
        <f t="shared" ref="F23:F50" si="9">HLOOKUP(C23,C$7:I$9,3,0)</f>
        <v>0.12</v>
      </c>
      <c r="H23" s="38">
        <f t="shared" si="0"/>
        <v>0</v>
      </c>
      <c r="I23" s="39">
        <f t="shared" ref="I23:I50" si="10">F23*H23</f>
        <v>0</v>
      </c>
    </row>
    <row r="24" spans="1:9" x14ac:dyDescent="0.2">
      <c r="A24">
        <f t="shared" si="4"/>
        <v>9</v>
      </c>
      <c r="B24" s="109"/>
      <c r="C24" s="110"/>
      <c r="D24" s="111"/>
      <c r="E24" s="87">
        <f t="shared" si="8"/>
        <v>0.03</v>
      </c>
      <c r="F24" s="81">
        <f t="shared" si="9"/>
        <v>0.12</v>
      </c>
      <c r="H24" s="38">
        <f t="shared" si="0"/>
        <v>0</v>
      </c>
      <c r="I24" s="39">
        <f t="shared" si="10"/>
        <v>0</v>
      </c>
    </row>
    <row r="25" spans="1:9" x14ac:dyDescent="0.2">
      <c r="A25">
        <f t="shared" si="4"/>
        <v>10</v>
      </c>
      <c r="B25" s="109"/>
      <c r="C25" s="110"/>
      <c r="D25" s="111"/>
      <c r="E25" s="87">
        <f t="shared" si="8"/>
        <v>0.03</v>
      </c>
      <c r="F25" s="81">
        <f t="shared" si="9"/>
        <v>0.12</v>
      </c>
      <c r="H25" s="38">
        <f t="shared" si="0"/>
        <v>0</v>
      </c>
      <c r="I25" s="39">
        <f t="shared" si="10"/>
        <v>0</v>
      </c>
    </row>
    <row r="26" spans="1:9" x14ac:dyDescent="0.2">
      <c r="A26">
        <f t="shared" si="4"/>
        <v>11</v>
      </c>
      <c r="B26" s="109"/>
      <c r="C26" s="110"/>
      <c r="D26" s="111"/>
      <c r="E26" s="87">
        <f t="shared" si="8"/>
        <v>0.03</v>
      </c>
      <c r="F26" s="81">
        <f t="shared" si="9"/>
        <v>0.12</v>
      </c>
      <c r="H26" s="38">
        <f t="shared" si="0"/>
        <v>0</v>
      </c>
      <c r="I26" s="39">
        <f t="shared" si="10"/>
        <v>0</v>
      </c>
    </row>
    <row r="27" spans="1:9" x14ac:dyDescent="0.2">
      <c r="A27">
        <f t="shared" si="4"/>
        <v>12</v>
      </c>
      <c r="B27" s="109"/>
      <c r="C27" s="110"/>
      <c r="D27" s="111"/>
      <c r="E27" s="87">
        <f t="shared" si="8"/>
        <v>0.03</v>
      </c>
      <c r="F27" s="81">
        <f t="shared" si="9"/>
        <v>0.12</v>
      </c>
      <c r="H27" s="38">
        <f t="shared" si="0"/>
        <v>0</v>
      </c>
      <c r="I27" s="39">
        <f t="shared" si="10"/>
        <v>0</v>
      </c>
    </row>
    <row r="28" spans="1:9" x14ac:dyDescent="0.2">
      <c r="A28">
        <f t="shared" si="4"/>
        <v>13</v>
      </c>
      <c r="B28" s="109"/>
      <c r="C28" s="110"/>
      <c r="D28" s="111"/>
      <c r="E28" s="87">
        <f t="shared" si="8"/>
        <v>0.03</v>
      </c>
      <c r="F28" s="81">
        <f t="shared" si="9"/>
        <v>0.12</v>
      </c>
      <c r="H28" s="38">
        <f t="shared" si="0"/>
        <v>0</v>
      </c>
      <c r="I28" s="39">
        <f t="shared" si="10"/>
        <v>0</v>
      </c>
    </row>
    <row r="29" spans="1:9" x14ac:dyDescent="0.2">
      <c r="A29">
        <f t="shared" si="4"/>
        <v>14</v>
      </c>
      <c r="B29" s="109"/>
      <c r="C29" s="110"/>
      <c r="D29" s="111"/>
      <c r="E29" s="87">
        <f t="shared" si="8"/>
        <v>0.03</v>
      </c>
      <c r="F29" s="81">
        <f t="shared" si="9"/>
        <v>0.12</v>
      </c>
      <c r="H29" s="38">
        <f t="shared" si="0"/>
        <v>0</v>
      </c>
      <c r="I29" s="39">
        <f t="shared" si="10"/>
        <v>0</v>
      </c>
    </row>
    <row r="30" spans="1:9" x14ac:dyDescent="0.2">
      <c r="A30">
        <f t="shared" si="4"/>
        <v>15</v>
      </c>
      <c r="B30" s="109"/>
      <c r="C30" s="110"/>
      <c r="D30" s="111"/>
      <c r="E30" s="87">
        <f t="shared" si="8"/>
        <v>0.03</v>
      </c>
      <c r="F30" s="81">
        <f t="shared" si="9"/>
        <v>0.12</v>
      </c>
      <c r="H30" s="38">
        <f t="shared" si="0"/>
        <v>0</v>
      </c>
      <c r="I30" s="39">
        <f t="shared" si="10"/>
        <v>0</v>
      </c>
    </row>
    <row r="31" spans="1:9" x14ac:dyDescent="0.2">
      <c r="A31">
        <f t="shared" si="4"/>
        <v>16</v>
      </c>
      <c r="B31" s="109"/>
      <c r="C31" s="110"/>
      <c r="D31" s="111"/>
      <c r="E31" s="87">
        <f t="shared" si="8"/>
        <v>0.03</v>
      </c>
      <c r="F31" s="81">
        <f t="shared" si="9"/>
        <v>0.12</v>
      </c>
      <c r="H31" s="38">
        <f t="shared" si="0"/>
        <v>0</v>
      </c>
      <c r="I31" s="39">
        <f t="shared" si="10"/>
        <v>0</v>
      </c>
    </row>
    <row r="32" spans="1:9" x14ac:dyDescent="0.2">
      <c r="A32">
        <f t="shared" si="4"/>
        <v>17</v>
      </c>
      <c r="B32" s="109"/>
      <c r="C32" s="110"/>
      <c r="D32" s="111"/>
      <c r="E32" s="87">
        <f t="shared" si="8"/>
        <v>0.03</v>
      </c>
      <c r="F32" s="81">
        <f t="shared" si="9"/>
        <v>0.12</v>
      </c>
      <c r="H32" s="38">
        <f t="shared" si="0"/>
        <v>0</v>
      </c>
      <c r="I32" s="39">
        <f t="shared" si="10"/>
        <v>0</v>
      </c>
    </row>
    <row r="33" spans="1:9" x14ac:dyDescent="0.2">
      <c r="A33">
        <f t="shared" si="4"/>
        <v>18</v>
      </c>
      <c r="B33" s="109"/>
      <c r="C33" s="110"/>
      <c r="D33" s="111"/>
      <c r="E33" s="87">
        <f t="shared" si="8"/>
        <v>0.03</v>
      </c>
      <c r="F33" s="81">
        <f t="shared" si="9"/>
        <v>0.12</v>
      </c>
      <c r="H33" s="38">
        <f t="shared" si="0"/>
        <v>0</v>
      </c>
      <c r="I33" s="39">
        <f t="shared" si="10"/>
        <v>0</v>
      </c>
    </row>
    <row r="34" spans="1:9" x14ac:dyDescent="0.2">
      <c r="A34">
        <f t="shared" si="4"/>
        <v>19</v>
      </c>
      <c r="B34" s="109"/>
      <c r="C34" s="110"/>
      <c r="D34" s="111"/>
      <c r="E34" s="87">
        <f t="shared" si="8"/>
        <v>0.03</v>
      </c>
      <c r="F34" s="81">
        <f t="shared" si="9"/>
        <v>0.12</v>
      </c>
      <c r="H34" s="38">
        <f t="shared" si="0"/>
        <v>0</v>
      </c>
      <c r="I34" s="39">
        <f t="shared" si="10"/>
        <v>0</v>
      </c>
    </row>
    <row r="35" spans="1:9" x14ac:dyDescent="0.2">
      <c r="A35">
        <f t="shared" si="4"/>
        <v>20</v>
      </c>
      <c r="B35" s="109"/>
      <c r="C35" s="110"/>
      <c r="D35" s="111"/>
      <c r="E35" s="87">
        <f t="shared" si="8"/>
        <v>0.03</v>
      </c>
      <c r="F35" s="81">
        <f t="shared" si="9"/>
        <v>0.12</v>
      </c>
      <c r="H35" s="38">
        <f t="shared" si="0"/>
        <v>0</v>
      </c>
      <c r="I35" s="39">
        <f t="shared" si="10"/>
        <v>0</v>
      </c>
    </row>
    <row r="36" spans="1:9" x14ac:dyDescent="0.2">
      <c r="A36">
        <f t="shared" si="4"/>
        <v>21</v>
      </c>
      <c r="B36" s="109"/>
      <c r="C36" s="110"/>
      <c r="D36" s="111"/>
      <c r="E36" s="87">
        <f t="shared" si="8"/>
        <v>0.03</v>
      </c>
      <c r="F36" s="81">
        <f t="shared" si="9"/>
        <v>0.12</v>
      </c>
      <c r="H36" s="38">
        <f t="shared" si="0"/>
        <v>0</v>
      </c>
      <c r="I36" s="39">
        <f t="shared" si="10"/>
        <v>0</v>
      </c>
    </row>
    <row r="37" spans="1:9" x14ac:dyDescent="0.2">
      <c r="A37">
        <f t="shared" si="4"/>
        <v>22</v>
      </c>
      <c r="B37" s="109"/>
      <c r="C37" s="110"/>
      <c r="D37" s="111"/>
      <c r="E37" s="87">
        <f t="shared" si="8"/>
        <v>0.03</v>
      </c>
      <c r="F37" s="81">
        <f t="shared" si="9"/>
        <v>0.12</v>
      </c>
      <c r="H37" s="38">
        <f t="shared" si="0"/>
        <v>0</v>
      </c>
      <c r="I37" s="39">
        <f t="shared" si="10"/>
        <v>0</v>
      </c>
    </row>
    <row r="38" spans="1:9" x14ac:dyDescent="0.2">
      <c r="A38">
        <f t="shared" si="4"/>
        <v>23</v>
      </c>
      <c r="B38" s="109"/>
      <c r="C38" s="110"/>
      <c r="D38" s="111"/>
      <c r="E38" s="87">
        <f t="shared" si="8"/>
        <v>0.03</v>
      </c>
      <c r="F38" s="81">
        <f t="shared" si="9"/>
        <v>0.12</v>
      </c>
      <c r="H38" s="38">
        <f t="shared" si="0"/>
        <v>0</v>
      </c>
      <c r="I38" s="39">
        <f t="shared" si="10"/>
        <v>0</v>
      </c>
    </row>
    <row r="39" spans="1:9" x14ac:dyDescent="0.2">
      <c r="A39">
        <f t="shared" si="4"/>
        <v>24</v>
      </c>
      <c r="B39" s="109"/>
      <c r="C39" s="110"/>
      <c r="D39" s="111"/>
      <c r="E39" s="87">
        <f t="shared" si="8"/>
        <v>0.03</v>
      </c>
      <c r="F39" s="81">
        <f t="shared" si="9"/>
        <v>0.12</v>
      </c>
      <c r="H39" s="38">
        <f t="shared" si="0"/>
        <v>0</v>
      </c>
      <c r="I39" s="39">
        <f t="shared" si="10"/>
        <v>0</v>
      </c>
    </row>
    <row r="40" spans="1:9" x14ac:dyDescent="0.2">
      <c r="A40">
        <f t="shared" si="4"/>
        <v>25</v>
      </c>
      <c r="B40" s="109"/>
      <c r="C40" s="110"/>
      <c r="D40" s="111"/>
      <c r="E40" s="87">
        <f t="shared" si="8"/>
        <v>0.03</v>
      </c>
      <c r="F40" s="81">
        <f t="shared" si="9"/>
        <v>0.12</v>
      </c>
      <c r="H40" s="38">
        <f t="shared" si="0"/>
        <v>0</v>
      </c>
      <c r="I40" s="39">
        <f t="shared" si="10"/>
        <v>0</v>
      </c>
    </row>
    <row r="41" spans="1:9" x14ac:dyDescent="0.2">
      <c r="A41">
        <f t="shared" si="4"/>
        <v>26</v>
      </c>
      <c r="B41" s="109"/>
      <c r="C41" s="110"/>
      <c r="D41" s="111"/>
      <c r="E41" s="87">
        <f t="shared" si="8"/>
        <v>0.03</v>
      </c>
      <c r="F41" s="81">
        <f t="shared" si="9"/>
        <v>0.12</v>
      </c>
      <c r="H41" s="38">
        <f t="shared" si="0"/>
        <v>0</v>
      </c>
      <c r="I41" s="39">
        <f t="shared" si="10"/>
        <v>0</v>
      </c>
    </row>
    <row r="42" spans="1:9" x14ac:dyDescent="0.2">
      <c r="A42">
        <f t="shared" si="4"/>
        <v>27</v>
      </c>
      <c r="B42" s="109"/>
      <c r="C42" s="110"/>
      <c r="D42" s="111"/>
      <c r="E42" s="87">
        <f t="shared" si="8"/>
        <v>0.03</v>
      </c>
      <c r="F42" s="81">
        <f t="shared" si="9"/>
        <v>0.12</v>
      </c>
      <c r="H42" s="38">
        <f t="shared" si="0"/>
        <v>0</v>
      </c>
      <c r="I42" s="39">
        <f t="shared" si="10"/>
        <v>0</v>
      </c>
    </row>
    <row r="43" spans="1:9" x14ac:dyDescent="0.2">
      <c r="A43">
        <f t="shared" si="4"/>
        <v>28</v>
      </c>
      <c r="B43" s="109"/>
      <c r="C43" s="110"/>
      <c r="D43" s="111"/>
      <c r="E43" s="87">
        <f t="shared" si="8"/>
        <v>0.03</v>
      </c>
      <c r="F43" s="81">
        <f t="shared" si="9"/>
        <v>0.12</v>
      </c>
      <c r="H43" s="38">
        <f t="shared" si="0"/>
        <v>0</v>
      </c>
      <c r="I43" s="39">
        <f t="shared" si="10"/>
        <v>0</v>
      </c>
    </row>
    <row r="44" spans="1:9" x14ac:dyDescent="0.2">
      <c r="A44">
        <f t="shared" si="4"/>
        <v>29</v>
      </c>
      <c r="B44" s="109"/>
      <c r="C44" s="110"/>
      <c r="D44" s="111"/>
      <c r="E44" s="87">
        <f t="shared" si="8"/>
        <v>0.03</v>
      </c>
      <c r="F44" s="81">
        <f t="shared" si="9"/>
        <v>0.12</v>
      </c>
      <c r="H44" s="38">
        <f t="shared" si="0"/>
        <v>0</v>
      </c>
      <c r="I44" s="39">
        <f t="shared" si="10"/>
        <v>0</v>
      </c>
    </row>
    <row r="45" spans="1:9" x14ac:dyDescent="0.2">
      <c r="A45">
        <f t="shared" si="4"/>
        <v>30</v>
      </c>
      <c r="B45" s="109"/>
      <c r="C45" s="110"/>
      <c r="D45" s="111"/>
      <c r="E45" s="87">
        <f t="shared" si="8"/>
        <v>0.03</v>
      </c>
      <c r="F45" s="81">
        <f t="shared" si="9"/>
        <v>0.12</v>
      </c>
      <c r="H45" s="38">
        <f t="shared" si="0"/>
        <v>0</v>
      </c>
      <c r="I45" s="39">
        <f t="shared" si="10"/>
        <v>0</v>
      </c>
    </row>
    <row r="46" spans="1:9" x14ac:dyDescent="0.2">
      <c r="A46">
        <f t="shared" si="4"/>
        <v>31</v>
      </c>
      <c r="B46" s="109"/>
      <c r="C46" s="110"/>
      <c r="D46" s="111"/>
      <c r="E46" s="87">
        <f t="shared" si="8"/>
        <v>0.03</v>
      </c>
      <c r="F46" s="81">
        <f t="shared" si="9"/>
        <v>0.12</v>
      </c>
      <c r="H46" s="38">
        <f t="shared" si="0"/>
        <v>0</v>
      </c>
      <c r="I46" s="39">
        <f t="shared" si="10"/>
        <v>0</v>
      </c>
    </row>
    <row r="47" spans="1:9" x14ac:dyDescent="0.2">
      <c r="A47">
        <f t="shared" si="4"/>
        <v>32</v>
      </c>
      <c r="B47" s="109"/>
      <c r="C47" s="110"/>
      <c r="D47" s="111"/>
      <c r="E47" s="87">
        <f t="shared" si="8"/>
        <v>0.03</v>
      </c>
      <c r="F47" s="81">
        <f t="shared" si="9"/>
        <v>0.12</v>
      </c>
      <c r="H47" s="38">
        <f t="shared" si="0"/>
        <v>0</v>
      </c>
      <c r="I47" s="39">
        <f t="shared" si="10"/>
        <v>0</v>
      </c>
    </row>
    <row r="48" spans="1:9" x14ac:dyDescent="0.2">
      <c r="A48">
        <f t="shared" si="4"/>
        <v>33</v>
      </c>
      <c r="B48" s="109"/>
      <c r="C48" s="110"/>
      <c r="D48" s="111"/>
      <c r="E48" s="87">
        <f t="shared" si="8"/>
        <v>0.03</v>
      </c>
      <c r="F48" s="81">
        <f t="shared" si="9"/>
        <v>0.12</v>
      </c>
      <c r="H48" s="38">
        <f t="shared" si="0"/>
        <v>0</v>
      </c>
      <c r="I48" s="39">
        <f t="shared" si="10"/>
        <v>0</v>
      </c>
    </row>
    <row r="49" spans="1:9" x14ac:dyDescent="0.2">
      <c r="A49">
        <f t="shared" si="4"/>
        <v>34</v>
      </c>
      <c r="B49" s="109"/>
      <c r="C49" s="110"/>
      <c r="D49" s="111"/>
      <c r="E49" s="87">
        <f t="shared" si="8"/>
        <v>0.03</v>
      </c>
      <c r="F49" s="81">
        <f t="shared" si="9"/>
        <v>0.12</v>
      </c>
      <c r="H49" s="38">
        <f t="shared" si="0"/>
        <v>0</v>
      </c>
      <c r="I49" s="39">
        <f t="shared" si="10"/>
        <v>0</v>
      </c>
    </row>
    <row r="50" spans="1:9" x14ac:dyDescent="0.2">
      <c r="A50">
        <f t="shared" si="4"/>
        <v>35</v>
      </c>
      <c r="B50" s="109"/>
      <c r="C50" s="110"/>
      <c r="D50" s="111"/>
      <c r="E50" s="87">
        <f t="shared" si="8"/>
        <v>0.03</v>
      </c>
      <c r="F50" s="81">
        <f t="shared" si="9"/>
        <v>0.12</v>
      </c>
      <c r="H50" s="38">
        <f t="shared" si="0"/>
        <v>0</v>
      </c>
      <c r="I50" s="39">
        <f t="shared" si="10"/>
        <v>0</v>
      </c>
    </row>
    <row r="51" spans="1:9" x14ac:dyDescent="0.2">
      <c r="A51">
        <f t="shared" si="4"/>
        <v>36</v>
      </c>
      <c r="B51" s="109"/>
      <c r="C51" s="110"/>
      <c r="D51" s="111"/>
      <c r="E51" s="87">
        <f t="shared" ref="E51:E99" si="11">HLOOKUP(C51,C$7:I$8,2,0)</f>
        <v>0.03</v>
      </c>
      <c r="F51" s="81">
        <f t="shared" ref="F51:F99" si="12">HLOOKUP(C51,C$7:I$9,3,0)</f>
        <v>0.12</v>
      </c>
      <c r="H51" s="38">
        <f t="shared" ref="H51:H113" si="13">MAX(0,D51-E51*L$7)</f>
        <v>0</v>
      </c>
      <c r="I51" s="39">
        <f t="shared" ref="I51:I113" si="14">F51*H51</f>
        <v>0</v>
      </c>
    </row>
    <row r="52" spans="1:9" x14ac:dyDescent="0.2">
      <c r="A52">
        <f t="shared" si="4"/>
        <v>37</v>
      </c>
      <c r="B52" s="109"/>
      <c r="C52" s="110"/>
      <c r="D52" s="111"/>
      <c r="E52" s="87">
        <f t="shared" si="11"/>
        <v>0.03</v>
      </c>
      <c r="F52" s="81">
        <f t="shared" si="12"/>
        <v>0.12</v>
      </c>
      <c r="H52" s="38">
        <f t="shared" si="13"/>
        <v>0</v>
      </c>
      <c r="I52" s="39">
        <f t="shared" si="14"/>
        <v>0</v>
      </c>
    </row>
    <row r="53" spans="1:9" x14ac:dyDescent="0.2">
      <c r="A53">
        <f t="shared" si="4"/>
        <v>38</v>
      </c>
      <c r="B53" s="109"/>
      <c r="C53" s="110"/>
      <c r="D53" s="111"/>
      <c r="E53" s="87">
        <f t="shared" si="11"/>
        <v>0.03</v>
      </c>
      <c r="F53" s="81">
        <f t="shared" si="12"/>
        <v>0.12</v>
      </c>
      <c r="H53" s="38">
        <f t="shared" si="13"/>
        <v>0</v>
      </c>
      <c r="I53" s="39">
        <f t="shared" si="14"/>
        <v>0</v>
      </c>
    </row>
    <row r="54" spans="1:9" x14ac:dyDescent="0.2">
      <c r="A54">
        <f t="shared" si="4"/>
        <v>39</v>
      </c>
      <c r="B54" s="109"/>
      <c r="C54" s="110"/>
      <c r="D54" s="111"/>
      <c r="E54" s="87">
        <f t="shared" si="11"/>
        <v>0.03</v>
      </c>
      <c r="F54" s="81">
        <f t="shared" si="12"/>
        <v>0.12</v>
      </c>
      <c r="H54" s="38">
        <f t="shared" si="13"/>
        <v>0</v>
      </c>
      <c r="I54" s="39">
        <f t="shared" si="14"/>
        <v>0</v>
      </c>
    </row>
    <row r="55" spans="1:9" x14ac:dyDescent="0.2">
      <c r="A55">
        <f t="shared" si="4"/>
        <v>40</v>
      </c>
      <c r="B55" s="109"/>
      <c r="C55" s="110"/>
      <c r="D55" s="111"/>
      <c r="E55" s="87">
        <f t="shared" si="11"/>
        <v>0.03</v>
      </c>
      <c r="F55" s="81">
        <f t="shared" si="12"/>
        <v>0.12</v>
      </c>
      <c r="H55" s="38">
        <f t="shared" si="13"/>
        <v>0</v>
      </c>
      <c r="I55" s="39">
        <f t="shared" si="14"/>
        <v>0</v>
      </c>
    </row>
    <row r="56" spans="1:9" x14ac:dyDescent="0.2">
      <c r="A56">
        <f t="shared" si="4"/>
        <v>41</v>
      </c>
      <c r="B56" s="109"/>
      <c r="C56" s="110"/>
      <c r="D56" s="111"/>
      <c r="E56" s="87">
        <f t="shared" si="11"/>
        <v>0.03</v>
      </c>
      <c r="F56" s="81">
        <f t="shared" si="12"/>
        <v>0.12</v>
      </c>
      <c r="H56" s="38">
        <f t="shared" si="13"/>
        <v>0</v>
      </c>
      <c r="I56" s="39">
        <f t="shared" si="14"/>
        <v>0</v>
      </c>
    </row>
    <row r="57" spans="1:9" x14ac:dyDescent="0.2">
      <c r="A57">
        <f t="shared" si="4"/>
        <v>42</v>
      </c>
      <c r="B57" s="109"/>
      <c r="C57" s="110"/>
      <c r="D57" s="111"/>
      <c r="E57" s="87">
        <f t="shared" si="11"/>
        <v>0.03</v>
      </c>
      <c r="F57" s="81">
        <f t="shared" si="12"/>
        <v>0.12</v>
      </c>
      <c r="H57" s="38">
        <f t="shared" si="13"/>
        <v>0</v>
      </c>
      <c r="I57" s="39">
        <f t="shared" si="14"/>
        <v>0</v>
      </c>
    </row>
    <row r="58" spans="1:9" x14ac:dyDescent="0.2">
      <c r="A58">
        <f t="shared" si="4"/>
        <v>43</v>
      </c>
      <c r="B58" s="109"/>
      <c r="C58" s="110"/>
      <c r="D58" s="111"/>
      <c r="E58" s="87">
        <f t="shared" si="11"/>
        <v>0.03</v>
      </c>
      <c r="F58" s="81">
        <f t="shared" si="12"/>
        <v>0.12</v>
      </c>
      <c r="H58" s="38">
        <f t="shared" si="13"/>
        <v>0</v>
      </c>
      <c r="I58" s="39">
        <f t="shared" si="14"/>
        <v>0</v>
      </c>
    </row>
    <row r="59" spans="1:9" x14ac:dyDescent="0.2">
      <c r="A59">
        <f t="shared" si="4"/>
        <v>44</v>
      </c>
      <c r="B59" s="109"/>
      <c r="C59" s="110"/>
      <c r="D59" s="111"/>
      <c r="E59" s="87">
        <f t="shared" si="11"/>
        <v>0.03</v>
      </c>
      <c r="F59" s="81">
        <f t="shared" si="12"/>
        <v>0.12</v>
      </c>
      <c r="H59" s="38">
        <f t="shared" si="13"/>
        <v>0</v>
      </c>
      <c r="I59" s="39">
        <f t="shared" si="14"/>
        <v>0</v>
      </c>
    </row>
    <row r="60" spans="1:9" x14ac:dyDescent="0.2">
      <c r="A60">
        <f t="shared" si="4"/>
        <v>45</v>
      </c>
      <c r="B60" s="109"/>
      <c r="C60" s="110"/>
      <c r="D60" s="111"/>
      <c r="E60" s="87">
        <f t="shared" si="11"/>
        <v>0.03</v>
      </c>
      <c r="F60" s="81">
        <f t="shared" si="12"/>
        <v>0.12</v>
      </c>
      <c r="H60" s="38">
        <f t="shared" si="13"/>
        <v>0</v>
      </c>
      <c r="I60" s="39">
        <f t="shared" si="14"/>
        <v>0</v>
      </c>
    </row>
    <row r="61" spans="1:9" x14ac:dyDescent="0.2">
      <c r="A61">
        <f t="shared" si="4"/>
        <v>46</v>
      </c>
      <c r="B61" s="109"/>
      <c r="C61" s="110"/>
      <c r="D61" s="111"/>
      <c r="E61" s="87">
        <f t="shared" si="11"/>
        <v>0.03</v>
      </c>
      <c r="F61" s="81">
        <f t="shared" si="12"/>
        <v>0.12</v>
      </c>
      <c r="H61" s="38">
        <f t="shared" si="13"/>
        <v>0</v>
      </c>
      <c r="I61" s="39">
        <f t="shared" si="14"/>
        <v>0</v>
      </c>
    </row>
    <row r="62" spans="1:9" x14ac:dyDescent="0.2">
      <c r="A62">
        <f t="shared" si="4"/>
        <v>47</v>
      </c>
      <c r="B62" s="109"/>
      <c r="C62" s="110"/>
      <c r="D62" s="111"/>
      <c r="E62" s="87">
        <f t="shared" si="11"/>
        <v>0.03</v>
      </c>
      <c r="F62" s="81">
        <f t="shared" si="12"/>
        <v>0.12</v>
      </c>
      <c r="H62" s="38">
        <f t="shared" si="13"/>
        <v>0</v>
      </c>
      <c r="I62" s="39">
        <f t="shared" si="14"/>
        <v>0</v>
      </c>
    </row>
    <row r="63" spans="1:9" x14ac:dyDescent="0.2">
      <c r="A63">
        <f t="shared" si="4"/>
        <v>48</v>
      </c>
      <c r="B63" s="109"/>
      <c r="C63" s="110"/>
      <c r="D63" s="111"/>
      <c r="E63" s="87">
        <f t="shared" si="11"/>
        <v>0.03</v>
      </c>
      <c r="F63" s="81">
        <f t="shared" si="12"/>
        <v>0.12</v>
      </c>
      <c r="H63" s="38">
        <f t="shared" si="13"/>
        <v>0</v>
      </c>
      <c r="I63" s="39">
        <f t="shared" si="14"/>
        <v>0</v>
      </c>
    </row>
    <row r="64" spans="1:9" x14ac:dyDescent="0.2">
      <c r="A64">
        <f t="shared" si="4"/>
        <v>49</v>
      </c>
      <c r="B64" s="109"/>
      <c r="C64" s="110"/>
      <c r="D64" s="111"/>
      <c r="E64" s="87">
        <f t="shared" si="11"/>
        <v>0.03</v>
      </c>
      <c r="F64" s="81">
        <f t="shared" si="12"/>
        <v>0.12</v>
      </c>
      <c r="H64" s="38">
        <f t="shared" si="13"/>
        <v>0</v>
      </c>
      <c r="I64" s="39">
        <f t="shared" si="14"/>
        <v>0</v>
      </c>
    </row>
    <row r="65" spans="1:9" x14ac:dyDescent="0.2">
      <c r="A65">
        <f t="shared" si="4"/>
        <v>50</v>
      </c>
      <c r="B65" s="109"/>
      <c r="C65" s="110"/>
      <c r="D65" s="111"/>
      <c r="E65" s="87">
        <f t="shared" si="11"/>
        <v>0.03</v>
      </c>
      <c r="F65" s="81">
        <f t="shared" si="12"/>
        <v>0.12</v>
      </c>
      <c r="H65" s="38">
        <f t="shared" si="13"/>
        <v>0</v>
      </c>
      <c r="I65" s="39">
        <f t="shared" si="14"/>
        <v>0</v>
      </c>
    </row>
    <row r="66" spans="1:9" x14ac:dyDescent="0.2">
      <c r="A66">
        <f t="shared" si="4"/>
        <v>51</v>
      </c>
      <c r="B66" s="109"/>
      <c r="C66" s="110"/>
      <c r="D66" s="111"/>
      <c r="E66" s="87">
        <f t="shared" si="11"/>
        <v>0.03</v>
      </c>
      <c r="F66" s="81">
        <f t="shared" si="12"/>
        <v>0.12</v>
      </c>
      <c r="H66" s="38">
        <f t="shared" si="13"/>
        <v>0</v>
      </c>
      <c r="I66" s="39">
        <f t="shared" si="14"/>
        <v>0</v>
      </c>
    </row>
    <row r="67" spans="1:9" x14ac:dyDescent="0.2">
      <c r="A67">
        <f t="shared" si="4"/>
        <v>52</v>
      </c>
      <c r="B67" s="109"/>
      <c r="C67" s="110"/>
      <c r="D67" s="111"/>
      <c r="E67" s="87">
        <f t="shared" si="11"/>
        <v>0.03</v>
      </c>
      <c r="F67" s="81">
        <f t="shared" si="12"/>
        <v>0.12</v>
      </c>
      <c r="H67" s="38">
        <f t="shared" si="13"/>
        <v>0</v>
      </c>
      <c r="I67" s="39">
        <f t="shared" si="14"/>
        <v>0</v>
      </c>
    </row>
    <row r="68" spans="1:9" x14ac:dyDescent="0.2">
      <c r="A68">
        <f t="shared" si="4"/>
        <v>53</v>
      </c>
      <c r="B68" s="109"/>
      <c r="C68" s="110"/>
      <c r="D68" s="111"/>
      <c r="E68" s="87">
        <f t="shared" si="11"/>
        <v>0.03</v>
      </c>
      <c r="F68" s="81">
        <f t="shared" si="12"/>
        <v>0.12</v>
      </c>
      <c r="H68" s="38">
        <f t="shared" si="13"/>
        <v>0</v>
      </c>
      <c r="I68" s="39">
        <f t="shared" si="14"/>
        <v>0</v>
      </c>
    </row>
    <row r="69" spans="1:9" x14ac:dyDescent="0.2">
      <c r="A69">
        <f t="shared" si="4"/>
        <v>54</v>
      </c>
      <c r="B69" s="109"/>
      <c r="C69" s="110"/>
      <c r="D69" s="111"/>
      <c r="E69" s="87">
        <f t="shared" si="11"/>
        <v>0.03</v>
      </c>
      <c r="F69" s="81">
        <f t="shared" si="12"/>
        <v>0.12</v>
      </c>
      <c r="H69" s="38">
        <f t="shared" si="13"/>
        <v>0</v>
      </c>
      <c r="I69" s="39">
        <f t="shared" si="14"/>
        <v>0</v>
      </c>
    </row>
    <row r="70" spans="1:9" x14ac:dyDescent="0.2">
      <c r="A70">
        <f t="shared" si="4"/>
        <v>55</v>
      </c>
      <c r="B70" s="109"/>
      <c r="C70" s="110"/>
      <c r="D70" s="111"/>
      <c r="E70" s="87">
        <f t="shared" si="11"/>
        <v>0.03</v>
      </c>
      <c r="F70" s="81">
        <f t="shared" si="12"/>
        <v>0.12</v>
      </c>
      <c r="H70" s="38">
        <f t="shared" si="13"/>
        <v>0</v>
      </c>
      <c r="I70" s="39">
        <f t="shared" si="14"/>
        <v>0</v>
      </c>
    </row>
    <row r="71" spans="1:9" x14ac:dyDescent="0.2">
      <c r="A71">
        <f t="shared" si="4"/>
        <v>56</v>
      </c>
      <c r="B71" s="109"/>
      <c r="C71" s="110"/>
      <c r="D71" s="111"/>
      <c r="E71" s="87">
        <f t="shared" si="11"/>
        <v>0.03</v>
      </c>
      <c r="F71" s="81">
        <f t="shared" si="12"/>
        <v>0.12</v>
      </c>
      <c r="H71" s="38">
        <f t="shared" si="13"/>
        <v>0</v>
      </c>
      <c r="I71" s="39">
        <f t="shared" si="14"/>
        <v>0</v>
      </c>
    </row>
    <row r="72" spans="1:9" x14ac:dyDescent="0.2">
      <c r="A72">
        <f t="shared" si="4"/>
        <v>57</v>
      </c>
      <c r="B72" s="109"/>
      <c r="C72" s="110"/>
      <c r="D72" s="111"/>
      <c r="E72" s="87">
        <f t="shared" si="11"/>
        <v>0.03</v>
      </c>
      <c r="F72" s="81">
        <f t="shared" si="12"/>
        <v>0.12</v>
      </c>
      <c r="H72" s="38">
        <f t="shared" si="13"/>
        <v>0</v>
      </c>
      <c r="I72" s="39">
        <f t="shared" si="14"/>
        <v>0</v>
      </c>
    </row>
    <row r="73" spans="1:9" x14ac:dyDescent="0.2">
      <c r="A73">
        <f t="shared" si="4"/>
        <v>58</v>
      </c>
      <c r="B73" s="109"/>
      <c r="C73" s="110"/>
      <c r="D73" s="111"/>
      <c r="E73" s="87">
        <f t="shared" si="11"/>
        <v>0.03</v>
      </c>
      <c r="F73" s="81">
        <f t="shared" si="12"/>
        <v>0.12</v>
      </c>
      <c r="H73" s="38">
        <f t="shared" si="13"/>
        <v>0</v>
      </c>
      <c r="I73" s="39">
        <f t="shared" si="14"/>
        <v>0</v>
      </c>
    </row>
    <row r="74" spans="1:9" x14ac:dyDescent="0.2">
      <c r="A74">
        <f t="shared" si="4"/>
        <v>59</v>
      </c>
      <c r="B74" s="109"/>
      <c r="C74" s="110"/>
      <c r="D74" s="111"/>
      <c r="E74" s="87">
        <f t="shared" si="11"/>
        <v>0.03</v>
      </c>
      <c r="F74" s="81">
        <f t="shared" si="12"/>
        <v>0.12</v>
      </c>
      <c r="H74" s="38">
        <f t="shared" si="13"/>
        <v>0</v>
      </c>
      <c r="I74" s="39">
        <f t="shared" si="14"/>
        <v>0</v>
      </c>
    </row>
    <row r="75" spans="1:9" x14ac:dyDescent="0.2">
      <c r="A75">
        <f t="shared" si="4"/>
        <v>60</v>
      </c>
      <c r="B75" s="109"/>
      <c r="C75" s="110"/>
      <c r="D75" s="111"/>
      <c r="E75" s="87">
        <f t="shared" si="11"/>
        <v>0.03</v>
      </c>
      <c r="F75" s="81">
        <f t="shared" si="12"/>
        <v>0.12</v>
      </c>
      <c r="H75" s="38">
        <f t="shared" si="13"/>
        <v>0</v>
      </c>
      <c r="I75" s="39">
        <f t="shared" si="14"/>
        <v>0</v>
      </c>
    </row>
    <row r="76" spans="1:9" x14ac:dyDescent="0.2">
      <c r="A76">
        <f t="shared" si="4"/>
        <v>61</v>
      </c>
      <c r="B76" s="109"/>
      <c r="C76" s="110"/>
      <c r="D76" s="111"/>
      <c r="E76" s="87">
        <f t="shared" si="11"/>
        <v>0.03</v>
      </c>
      <c r="F76" s="81">
        <f t="shared" si="12"/>
        <v>0.12</v>
      </c>
      <c r="H76" s="38">
        <f t="shared" si="13"/>
        <v>0</v>
      </c>
      <c r="I76" s="39">
        <f t="shared" si="14"/>
        <v>0</v>
      </c>
    </row>
    <row r="77" spans="1:9" x14ac:dyDescent="0.2">
      <c r="A77">
        <f t="shared" si="4"/>
        <v>62</v>
      </c>
      <c r="B77" s="109"/>
      <c r="C77" s="110"/>
      <c r="D77" s="111"/>
      <c r="E77" s="87">
        <f t="shared" si="11"/>
        <v>0.03</v>
      </c>
      <c r="F77" s="81">
        <f t="shared" si="12"/>
        <v>0.12</v>
      </c>
      <c r="H77" s="38">
        <f t="shared" si="13"/>
        <v>0</v>
      </c>
      <c r="I77" s="39">
        <f t="shared" si="14"/>
        <v>0</v>
      </c>
    </row>
    <row r="78" spans="1:9" x14ac:dyDescent="0.2">
      <c r="A78">
        <f t="shared" si="4"/>
        <v>63</v>
      </c>
      <c r="B78" s="109"/>
      <c r="C78" s="110"/>
      <c r="D78" s="111"/>
      <c r="E78" s="87">
        <f t="shared" si="11"/>
        <v>0.03</v>
      </c>
      <c r="F78" s="81">
        <f t="shared" si="12"/>
        <v>0.12</v>
      </c>
      <c r="H78" s="38">
        <f t="shared" si="13"/>
        <v>0</v>
      </c>
      <c r="I78" s="39">
        <f t="shared" si="14"/>
        <v>0</v>
      </c>
    </row>
    <row r="79" spans="1:9" x14ac:dyDescent="0.2">
      <c r="A79">
        <f t="shared" si="4"/>
        <v>64</v>
      </c>
      <c r="B79" s="109"/>
      <c r="C79" s="110"/>
      <c r="D79" s="111"/>
      <c r="E79" s="87">
        <f t="shared" si="11"/>
        <v>0.03</v>
      </c>
      <c r="F79" s="81">
        <f t="shared" si="12"/>
        <v>0.12</v>
      </c>
      <c r="H79" s="38">
        <f t="shared" si="13"/>
        <v>0</v>
      </c>
      <c r="I79" s="39">
        <f t="shared" si="14"/>
        <v>0</v>
      </c>
    </row>
    <row r="80" spans="1:9" x14ac:dyDescent="0.2">
      <c r="A80">
        <f t="shared" si="4"/>
        <v>65</v>
      </c>
      <c r="B80" s="109"/>
      <c r="C80" s="110"/>
      <c r="D80" s="111"/>
      <c r="E80" s="87">
        <f t="shared" si="11"/>
        <v>0.03</v>
      </c>
      <c r="F80" s="81">
        <f t="shared" si="12"/>
        <v>0.12</v>
      </c>
      <c r="H80" s="38">
        <f t="shared" si="13"/>
        <v>0</v>
      </c>
      <c r="I80" s="39">
        <f t="shared" si="14"/>
        <v>0</v>
      </c>
    </row>
    <row r="81" spans="1:9" x14ac:dyDescent="0.2">
      <c r="A81">
        <f t="shared" si="4"/>
        <v>66</v>
      </c>
      <c r="B81" s="109"/>
      <c r="C81" s="110"/>
      <c r="D81" s="111"/>
      <c r="E81" s="87">
        <f t="shared" si="11"/>
        <v>0.03</v>
      </c>
      <c r="F81" s="81">
        <f t="shared" si="12"/>
        <v>0.12</v>
      </c>
      <c r="H81" s="38">
        <f t="shared" si="13"/>
        <v>0</v>
      </c>
      <c r="I81" s="39">
        <f t="shared" si="14"/>
        <v>0</v>
      </c>
    </row>
    <row r="82" spans="1:9" x14ac:dyDescent="0.2">
      <c r="A82">
        <f t="shared" ref="A82:A101" si="15">A81+1</f>
        <v>67</v>
      </c>
      <c r="B82" s="109"/>
      <c r="C82" s="110"/>
      <c r="D82" s="111"/>
      <c r="E82" s="87">
        <f t="shared" si="11"/>
        <v>0.03</v>
      </c>
      <c r="F82" s="81">
        <f t="shared" si="12"/>
        <v>0.12</v>
      </c>
      <c r="H82" s="38">
        <f t="shared" si="13"/>
        <v>0</v>
      </c>
      <c r="I82" s="39">
        <f t="shared" si="14"/>
        <v>0</v>
      </c>
    </row>
    <row r="83" spans="1:9" x14ac:dyDescent="0.2">
      <c r="A83">
        <f t="shared" si="15"/>
        <v>68</v>
      </c>
      <c r="B83" s="109"/>
      <c r="C83" s="110"/>
      <c r="D83" s="111"/>
      <c r="E83" s="87">
        <f t="shared" si="11"/>
        <v>0.03</v>
      </c>
      <c r="F83" s="81">
        <f t="shared" si="12"/>
        <v>0.12</v>
      </c>
      <c r="H83" s="38">
        <f t="shared" si="13"/>
        <v>0</v>
      </c>
      <c r="I83" s="39">
        <f t="shared" si="14"/>
        <v>0</v>
      </c>
    </row>
    <row r="84" spans="1:9" x14ac:dyDescent="0.2">
      <c r="A84">
        <f t="shared" si="15"/>
        <v>69</v>
      </c>
      <c r="B84" s="109"/>
      <c r="C84" s="110"/>
      <c r="D84" s="111"/>
      <c r="E84" s="87">
        <f t="shared" si="11"/>
        <v>0.03</v>
      </c>
      <c r="F84" s="81">
        <f t="shared" si="12"/>
        <v>0.12</v>
      </c>
      <c r="H84" s="38">
        <f t="shared" si="13"/>
        <v>0</v>
      </c>
      <c r="I84" s="39">
        <f t="shared" si="14"/>
        <v>0</v>
      </c>
    </row>
    <row r="85" spans="1:9" x14ac:dyDescent="0.2">
      <c r="A85">
        <f t="shared" si="15"/>
        <v>70</v>
      </c>
      <c r="B85" s="109"/>
      <c r="C85" s="110"/>
      <c r="D85" s="111"/>
      <c r="E85" s="87">
        <f t="shared" si="11"/>
        <v>0.03</v>
      </c>
      <c r="F85" s="81">
        <f t="shared" si="12"/>
        <v>0.12</v>
      </c>
      <c r="H85" s="38">
        <f t="shared" si="13"/>
        <v>0</v>
      </c>
      <c r="I85" s="39">
        <f t="shared" si="14"/>
        <v>0</v>
      </c>
    </row>
    <row r="86" spans="1:9" x14ac:dyDescent="0.2">
      <c r="A86">
        <f t="shared" si="15"/>
        <v>71</v>
      </c>
      <c r="B86" s="109"/>
      <c r="C86" s="110"/>
      <c r="D86" s="111"/>
      <c r="E86" s="87">
        <f t="shared" si="11"/>
        <v>0.03</v>
      </c>
      <c r="F86" s="81">
        <f t="shared" si="12"/>
        <v>0.12</v>
      </c>
      <c r="H86" s="38">
        <f t="shared" si="13"/>
        <v>0</v>
      </c>
      <c r="I86" s="39">
        <f t="shared" si="14"/>
        <v>0</v>
      </c>
    </row>
    <row r="87" spans="1:9" x14ac:dyDescent="0.2">
      <c r="A87">
        <f t="shared" si="15"/>
        <v>72</v>
      </c>
      <c r="B87" s="109"/>
      <c r="C87" s="110"/>
      <c r="D87" s="111"/>
      <c r="E87" s="87">
        <f t="shared" si="11"/>
        <v>0.03</v>
      </c>
      <c r="F87" s="81">
        <f t="shared" si="12"/>
        <v>0.12</v>
      </c>
      <c r="H87" s="38">
        <f t="shared" si="13"/>
        <v>0</v>
      </c>
      <c r="I87" s="39">
        <f t="shared" si="14"/>
        <v>0</v>
      </c>
    </row>
    <row r="88" spans="1:9" x14ac:dyDescent="0.2">
      <c r="A88">
        <f t="shared" si="15"/>
        <v>73</v>
      </c>
      <c r="B88" s="109"/>
      <c r="C88" s="110"/>
      <c r="D88" s="111"/>
      <c r="E88" s="87">
        <f t="shared" si="11"/>
        <v>0.03</v>
      </c>
      <c r="F88" s="81">
        <f t="shared" si="12"/>
        <v>0.12</v>
      </c>
      <c r="H88" s="38">
        <f t="shared" si="13"/>
        <v>0</v>
      </c>
      <c r="I88" s="39">
        <f t="shared" si="14"/>
        <v>0</v>
      </c>
    </row>
    <row r="89" spans="1:9" x14ac:dyDescent="0.2">
      <c r="A89">
        <f t="shared" si="15"/>
        <v>74</v>
      </c>
      <c r="B89" s="109"/>
      <c r="C89" s="110"/>
      <c r="D89" s="111"/>
      <c r="E89" s="87">
        <f t="shared" si="11"/>
        <v>0.03</v>
      </c>
      <c r="F89" s="81">
        <f t="shared" si="12"/>
        <v>0.12</v>
      </c>
      <c r="H89" s="38">
        <f t="shared" si="13"/>
        <v>0</v>
      </c>
      <c r="I89" s="39">
        <f t="shared" si="14"/>
        <v>0</v>
      </c>
    </row>
    <row r="90" spans="1:9" x14ac:dyDescent="0.2">
      <c r="A90">
        <f t="shared" si="15"/>
        <v>75</v>
      </c>
      <c r="B90" s="109"/>
      <c r="C90" s="110"/>
      <c r="D90" s="111"/>
      <c r="E90" s="87">
        <f t="shared" si="11"/>
        <v>0.03</v>
      </c>
      <c r="F90" s="81">
        <f t="shared" si="12"/>
        <v>0.12</v>
      </c>
      <c r="H90" s="38">
        <f t="shared" si="13"/>
        <v>0</v>
      </c>
      <c r="I90" s="39">
        <f t="shared" si="14"/>
        <v>0</v>
      </c>
    </row>
    <row r="91" spans="1:9" x14ac:dyDescent="0.2">
      <c r="A91">
        <f t="shared" si="15"/>
        <v>76</v>
      </c>
      <c r="B91" s="109"/>
      <c r="C91" s="110"/>
      <c r="D91" s="111"/>
      <c r="E91" s="87">
        <f t="shared" si="11"/>
        <v>0.03</v>
      </c>
      <c r="F91" s="81">
        <f t="shared" si="12"/>
        <v>0.12</v>
      </c>
      <c r="H91" s="38">
        <f t="shared" si="13"/>
        <v>0</v>
      </c>
      <c r="I91" s="39">
        <f t="shared" si="14"/>
        <v>0</v>
      </c>
    </row>
    <row r="92" spans="1:9" x14ac:dyDescent="0.2">
      <c r="A92">
        <f t="shared" si="15"/>
        <v>77</v>
      </c>
      <c r="B92" s="109"/>
      <c r="C92" s="110"/>
      <c r="D92" s="111"/>
      <c r="E92" s="87">
        <f t="shared" si="11"/>
        <v>0.03</v>
      </c>
      <c r="F92" s="81">
        <f t="shared" si="12"/>
        <v>0.12</v>
      </c>
      <c r="H92" s="38">
        <f t="shared" si="13"/>
        <v>0</v>
      </c>
      <c r="I92" s="39">
        <f t="shared" si="14"/>
        <v>0</v>
      </c>
    </row>
    <row r="93" spans="1:9" x14ac:dyDescent="0.2">
      <c r="A93">
        <f t="shared" si="15"/>
        <v>78</v>
      </c>
      <c r="B93" s="109"/>
      <c r="C93" s="110"/>
      <c r="D93" s="111"/>
      <c r="E93" s="87">
        <f t="shared" si="11"/>
        <v>0.03</v>
      </c>
      <c r="F93" s="81">
        <f t="shared" si="12"/>
        <v>0.12</v>
      </c>
      <c r="H93" s="38">
        <f t="shared" si="13"/>
        <v>0</v>
      </c>
      <c r="I93" s="39">
        <f t="shared" si="14"/>
        <v>0</v>
      </c>
    </row>
    <row r="94" spans="1:9" x14ac:dyDescent="0.2">
      <c r="A94">
        <f t="shared" si="15"/>
        <v>79</v>
      </c>
      <c r="B94" s="109"/>
      <c r="C94" s="110"/>
      <c r="D94" s="111"/>
      <c r="E94" s="87">
        <f t="shared" si="11"/>
        <v>0.03</v>
      </c>
      <c r="F94" s="81">
        <f t="shared" si="12"/>
        <v>0.12</v>
      </c>
      <c r="H94" s="38">
        <f t="shared" si="13"/>
        <v>0</v>
      </c>
      <c r="I94" s="39">
        <f t="shared" si="14"/>
        <v>0</v>
      </c>
    </row>
    <row r="95" spans="1:9" x14ac:dyDescent="0.2">
      <c r="A95">
        <f t="shared" si="15"/>
        <v>80</v>
      </c>
      <c r="B95" s="109"/>
      <c r="C95" s="110"/>
      <c r="D95" s="111"/>
      <c r="E95" s="87">
        <f t="shared" si="11"/>
        <v>0.03</v>
      </c>
      <c r="F95" s="81">
        <f t="shared" si="12"/>
        <v>0.12</v>
      </c>
      <c r="H95" s="38">
        <f t="shared" si="13"/>
        <v>0</v>
      </c>
      <c r="I95" s="39">
        <f t="shared" si="14"/>
        <v>0</v>
      </c>
    </row>
    <row r="96" spans="1:9" x14ac:dyDescent="0.2">
      <c r="A96">
        <f t="shared" si="15"/>
        <v>81</v>
      </c>
      <c r="B96" s="109"/>
      <c r="C96" s="110"/>
      <c r="D96" s="111"/>
      <c r="E96" s="87">
        <f t="shared" si="11"/>
        <v>0.03</v>
      </c>
      <c r="F96" s="81">
        <f t="shared" si="12"/>
        <v>0.12</v>
      </c>
      <c r="H96" s="38">
        <f t="shared" si="13"/>
        <v>0</v>
      </c>
      <c r="I96" s="39">
        <f t="shared" si="14"/>
        <v>0</v>
      </c>
    </row>
    <row r="97" spans="1:9" x14ac:dyDescent="0.2">
      <c r="A97">
        <f t="shared" si="15"/>
        <v>82</v>
      </c>
      <c r="B97" s="109"/>
      <c r="C97" s="110"/>
      <c r="D97" s="111"/>
      <c r="E97" s="87">
        <f t="shared" si="11"/>
        <v>0.03</v>
      </c>
      <c r="F97" s="81">
        <f t="shared" si="12"/>
        <v>0.12</v>
      </c>
      <c r="H97" s="38">
        <f t="shared" si="13"/>
        <v>0</v>
      </c>
      <c r="I97" s="39">
        <f t="shared" si="14"/>
        <v>0</v>
      </c>
    </row>
    <row r="98" spans="1:9" x14ac:dyDescent="0.2">
      <c r="A98">
        <f t="shared" si="15"/>
        <v>83</v>
      </c>
      <c r="B98" s="109"/>
      <c r="C98" s="110"/>
      <c r="D98" s="111"/>
      <c r="E98" s="87">
        <f t="shared" si="11"/>
        <v>0.03</v>
      </c>
      <c r="F98" s="81">
        <f t="shared" si="12"/>
        <v>0.12</v>
      </c>
      <c r="H98" s="38">
        <f t="shared" si="13"/>
        <v>0</v>
      </c>
      <c r="I98" s="39">
        <f t="shared" si="14"/>
        <v>0</v>
      </c>
    </row>
    <row r="99" spans="1:9" x14ac:dyDescent="0.2">
      <c r="A99">
        <f t="shared" si="15"/>
        <v>84</v>
      </c>
      <c r="B99" s="109"/>
      <c r="C99" s="110"/>
      <c r="D99" s="111"/>
      <c r="E99" s="87">
        <f t="shared" si="11"/>
        <v>0.03</v>
      </c>
      <c r="F99" s="81">
        <f t="shared" si="12"/>
        <v>0.12</v>
      </c>
      <c r="H99" s="38">
        <f t="shared" si="13"/>
        <v>0</v>
      </c>
      <c r="I99" s="39">
        <f t="shared" si="14"/>
        <v>0</v>
      </c>
    </row>
    <row r="100" spans="1:9" x14ac:dyDescent="0.2">
      <c r="A100">
        <f t="shared" si="15"/>
        <v>85</v>
      </c>
      <c r="B100" s="109"/>
      <c r="C100" s="110"/>
      <c r="D100" s="111"/>
      <c r="E100" s="87">
        <f t="shared" ref="E100" si="16">HLOOKUP(C100,C$7:I$8,2,0)</f>
        <v>0.03</v>
      </c>
      <c r="F100" s="81">
        <f t="shared" ref="F100" si="17">HLOOKUP(C100,C$7:I$9,3,0)</f>
        <v>0.12</v>
      </c>
      <c r="H100" s="38">
        <f t="shared" si="13"/>
        <v>0</v>
      </c>
      <c r="I100" s="39">
        <f t="shared" si="14"/>
        <v>0</v>
      </c>
    </row>
    <row r="101" spans="1:9" x14ac:dyDescent="0.2">
      <c r="A101">
        <f t="shared" si="15"/>
        <v>86</v>
      </c>
      <c r="B101" s="109"/>
      <c r="C101" s="110"/>
      <c r="D101" s="111"/>
      <c r="E101" s="87">
        <f t="shared" ref="E101:E114" si="18">HLOOKUP(C101,C$7:I$8,2,0)</f>
        <v>0.03</v>
      </c>
      <c r="F101" s="81">
        <f t="shared" ref="F101:F114" si="19">HLOOKUP(C101,C$7:I$9,3,0)</f>
        <v>0.12</v>
      </c>
      <c r="H101" s="38">
        <f t="shared" si="13"/>
        <v>0</v>
      </c>
      <c r="I101" s="39">
        <f t="shared" si="14"/>
        <v>0</v>
      </c>
    </row>
    <row r="102" spans="1:9" x14ac:dyDescent="0.2">
      <c r="A102">
        <f>A101+1</f>
        <v>87</v>
      </c>
      <c r="B102" s="109"/>
      <c r="C102" s="110"/>
      <c r="D102" s="111"/>
      <c r="E102" s="87">
        <f t="shared" si="18"/>
        <v>0.03</v>
      </c>
      <c r="F102" s="81">
        <f t="shared" si="19"/>
        <v>0.12</v>
      </c>
      <c r="H102" s="38">
        <f t="shared" si="13"/>
        <v>0</v>
      </c>
      <c r="I102" s="39">
        <f t="shared" si="14"/>
        <v>0</v>
      </c>
    </row>
    <row r="103" spans="1:9" x14ac:dyDescent="0.2">
      <c r="A103">
        <f t="shared" ref="A103:A111" si="20">A102+1</f>
        <v>88</v>
      </c>
      <c r="B103" s="109"/>
      <c r="C103" s="110"/>
      <c r="D103" s="111"/>
      <c r="E103" s="87">
        <f t="shared" si="18"/>
        <v>0.03</v>
      </c>
      <c r="F103" s="81">
        <f t="shared" si="19"/>
        <v>0.12</v>
      </c>
      <c r="H103" s="38">
        <f t="shared" si="13"/>
        <v>0</v>
      </c>
      <c r="I103" s="39">
        <f t="shared" si="14"/>
        <v>0</v>
      </c>
    </row>
    <row r="104" spans="1:9" x14ac:dyDescent="0.2">
      <c r="A104">
        <f t="shared" si="20"/>
        <v>89</v>
      </c>
      <c r="B104" s="109"/>
      <c r="C104" s="110"/>
      <c r="D104" s="111"/>
      <c r="E104" s="87">
        <f t="shared" si="18"/>
        <v>0.03</v>
      </c>
      <c r="F104" s="81">
        <f t="shared" si="19"/>
        <v>0.12</v>
      </c>
      <c r="H104" s="38">
        <f t="shared" si="13"/>
        <v>0</v>
      </c>
      <c r="I104" s="39">
        <f t="shared" si="14"/>
        <v>0</v>
      </c>
    </row>
    <row r="105" spans="1:9" x14ac:dyDescent="0.2">
      <c r="A105">
        <f t="shared" si="20"/>
        <v>90</v>
      </c>
      <c r="B105" s="109"/>
      <c r="C105" s="110"/>
      <c r="D105" s="111"/>
      <c r="E105" s="87">
        <f t="shared" si="18"/>
        <v>0.03</v>
      </c>
      <c r="F105" s="81">
        <f t="shared" si="19"/>
        <v>0.12</v>
      </c>
      <c r="H105" s="38">
        <f t="shared" si="13"/>
        <v>0</v>
      </c>
      <c r="I105" s="39">
        <f t="shared" si="14"/>
        <v>0</v>
      </c>
    </row>
    <row r="106" spans="1:9" x14ac:dyDescent="0.2">
      <c r="A106">
        <f t="shared" si="20"/>
        <v>91</v>
      </c>
      <c r="B106" s="109"/>
      <c r="C106" s="110"/>
      <c r="D106" s="111"/>
      <c r="E106" s="87">
        <f t="shared" si="18"/>
        <v>0.03</v>
      </c>
      <c r="F106" s="81">
        <f t="shared" si="19"/>
        <v>0.12</v>
      </c>
      <c r="H106" s="38">
        <f t="shared" si="13"/>
        <v>0</v>
      </c>
      <c r="I106" s="39">
        <f t="shared" si="14"/>
        <v>0</v>
      </c>
    </row>
    <row r="107" spans="1:9" x14ac:dyDescent="0.2">
      <c r="A107">
        <f t="shared" si="20"/>
        <v>92</v>
      </c>
      <c r="B107" s="109"/>
      <c r="C107" s="110"/>
      <c r="D107" s="111"/>
      <c r="E107" s="87">
        <f t="shared" si="18"/>
        <v>0.03</v>
      </c>
      <c r="F107" s="81">
        <f t="shared" si="19"/>
        <v>0.12</v>
      </c>
      <c r="H107" s="38">
        <f t="shared" si="13"/>
        <v>0</v>
      </c>
      <c r="I107" s="39">
        <f t="shared" si="14"/>
        <v>0</v>
      </c>
    </row>
    <row r="108" spans="1:9" x14ac:dyDescent="0.2">
      <c r="A108">
        <f t="shared" si="20"/>
        <v>93</v>
      </c>
      <c r="B108" s="109"/>
      <c r="C108" s="110"/>
      <c r="D108" s="111"/>
      <c r="E108" s="87">
        <f t="shared" si="18"/>
        <v>0.03</v>
      </c>
      <c r="F108" s="81">
        <f t="shared" si="19"/>
        <v>0.12</v>
      </c>
      <c r="H108" s="38">
        <f t="shared" si="13"/>
        <v>0</v>
      </c>
      <c r="I108" s="39">
        <f t="shared" si="14"/>
        <v>0</v>
      </c>
    </row>
    <row r="109" spans="1:9" x14ac:dyDescent="0.2">
      <c r="A109">
        <f t="shared" si="20"/>
        <v>94</v>
      </c>
      <c r="B109" s="109"/>
      <c r="C109" s="110"/>
      <c r="D109" s="111"/>
      <c r="E109" s="87">
        <f t="shared" si="18"/>
        <v>0.03</v>
      </c>
      <c r="F109" s="81">
        <f t="shared" si="19"/>
        <v>0.12</v>
      </c>
      <c r="H109" s="38">
        <f t="shared" si="13"/>
        <v>0</v>
      </c>
      <c r="I109" s="39">
        <f t="shared" si="14"/>
        <v>0</v>
      </c>
    </row>
    <row r="110" spans="1:9" x14ac:dyDescent="0.2">
      <c r="A110">
        <f t="shared" si="20"/>
        <v>95</v>
      </c>
      <c r="B110" s="109"/>
      <c r="C110" s="110"/>
      <c r="D110" s="111"/>
      <c r="E110" s="87">
        <f t="shared" si="18"/>
        <v>0.03</v>
      </c>
      <c r="F110" s="81">
        <f t="shared" si="19"/>
        <v>0.12</v>
      </c>
      <c r="H110" s="38">
        <f t="shared" si="13"/>
        <v>0</v>
      </c>
      <c r="I110" s="39">
        <f t="shared" si="14"/>
        <v>0</v>
      </c>
    </row>
    <row r="111" spans="1:9" x14ac:dyDescent="0.2">
      <c r="A111">
        <f t="shared" si="20"/>
        <v>96</v>
      </c>
      <c r="B111" s="109"/>
      <c r="C111" s="110"/>
      <c r="D111" s="111"/>
      <c r="E111" s="87">
        <f t="shared" si="18"/>
        <v>0.03</v>
      </c>
      <c r="F111" s="81">
        <f t="shared" si="19"/>
        <v>0.12</v>
      </c>
      <c r="H111" s="38">
        <f t="shared" si="13"/>
        <v>0</v>
      </c>
      <c r="I111" s="39">
        <f t="shared" si="14"/>
        <v>0</v>
      </c>
    </row>
    <row r="112" spans="1:9" x14ac:dyDescent="0.2">
      <c r="A112">
        <f>A111+1</f>
        <v>97</v>
      </c>
      <c r="B112" s="109"/>
      <c r="C112" s="110"/>
      <c r="D112" s="111"/>
      <c r="E112" s="87">
        <f t="shared" si="18"/>
        <v>0.03</v>
      </c>
      <c r="F112" s="81">
        <f t="shared" si="19"/>
        <v>0.12</v>
      </c>
      <c r="H112" s="38">
        <f t="shared" si="13"/>
        <v>0</v>
      </c>
      <c r="I112" s="39">
        <f t="shared" si="14"/>
        <v>0</v>
      </c>
    </row>
    <row r="113" spans="1:9" x14ac:dyDescent="0.2">
      <c r="A113">
        <f t="shared" ref="A113:A115" si="21">A112+1</f>
        <v>98</v>
      </c>
      <c r="B113" s="109"/>
      <c r="C113" s="110"/>
      <c r="D113" s="111"/>
      <c r="E113" s="87">
        <f t="shared" si="18"/>
        <v>0.03</v>
      </c>
      <c r="F113" s="81">
        <f t="shared" si="19"/>
        <v>0.12</v>
      </c>
      <c r="H113" s="38">
        <f t="shared" si="13"/>
        <v>0</v>
      </c>
      <c r="I113" s="39">
        <f t="shared" si="14"/>
        <v>0</v>
      </c>
    </row>
    <row r="114" spans="1:9" x14ac:dyDescent="0.2">
      <c r="A114">
        <f t="shared" si="21"/>
        <v>99</v>
      </c>
      <c r="B114" s="109"/>
      <c r="C114" s="110"/>
      <c r="D114" s="111"/>
      <c r="E114" s="87">
        <f t="shared" si="18"/>
        <v>0.03</v>
      </c>
      <c r="F114" s="81">
        <f t="shared" si="19"/>
        <v>0.12</v>
      </c>
      <c r="H114" s="38">
        <f t="shared" ref="H114:H115" si="22">MAX(0,D114-E114*L$7)</f>
        <v>0</v>
      </c>
      <c r="I114" s="39">
        <f t="shared" ref="I114:I115" si="23">F114*H114</f>
        <v>0</v>
      </c>
    </row>
    <row r="115" spans="1:9" x14ac:dyDescent="0.2">
      <c r="A115">
        <f t="shared" si="21"/>
        <v>100</v>
      </c>
      <c r="B115" s="112"/>
      <c r="C115" s="113"/>
      <c r="D115" s="114"/>
      <c r="E115" s="88">
        <f t="shared" ref="E115" si="24">HLOOKUP(C115,C$7:I$8,2,0)</f>
        <v>0.03</v>
      </c>
      <c r="F115" s="82">
        <f t="shared" ref="F115" si="25">HLOOKUP(C115,C$7:I$9,3,0)</f>
        <v>0.12</v>
      </c>
      <c r="H115" s="40">
        <f t="shared" si="22"/>
        <v>0</v>
      </c>
      <c r="I115" s="41">
        <f t="shared" si="23"/>
        <v>0</v>
      </c>
    </row>
  </sheetData>
  <sheetProtection algorithmName="SHA-512" hashValue="BKIcEO9ahyfKnXnqeiqrI83GKpxIwgs/mUV1pQqVWKBWS5HusjwL+Dx0sToOWMQBYBuuea+c91I5gAIXwiZnSw==" saltValue="Nwff8CJLQaJBPBiOlI8guQ==" spinCount="100000" sheet="1" objects="1" scenarios="1"/>
  <mergeCells count="6">
    <mergeCell ref="E13:E14"/>
    <mergeCell ref="C6:I6"/>
    <mergeCell ref="K6:L6"/>
    <mergeCell ref="B2:C2"/>
    <mergeCell ref="B3:C3"/>
    <mergeCell ref="E12:F12"/>
  </mergeCells>
  <dataValidations count="1">
    <dataValidation type="list" allowBlank="1" showInputMessage="1" showErrorMessage="1" sqref="C16:C115" xr:uid="{00000000-0002-0000-0200-000000000000}">
      <formula1>Kredietklasse</formula1>
    </dataValidation>
  </dataValidations>
  <pageMargins left="0.7" right="0.7" top="0.75" bottom="0.75" header="0.3" footer="0.3"/>
  <pageSetup paperSize="9" scale="86" fitToHeight="0" orientation="landscape" r:id="rId1"/>
  <headerFooter>
    <oddHeader>&amp;L&amp;"Aptos"&amp;10&amp;K2FB5E4 | DNB UNRESTRICTED |&amp;1#_x000D_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L115"/>
  <sheetViews>
    <sheetView showGridLines="0" zoomScale="90" zoomScaleNormal="90" workbookViewId="0">
      <pane xSplit="1" ySplit="15" topLeftCell="B100" activePane="bottomRight" state="frozen"/>
      <selection pane="topRight" activeCell="B1" sqref="B1"/>
      <selection pane="bottomLeft" activeCell="A16" sqref="A16"/>
      <selection pane="bottomRight" activeCell="L21" sqref="L20:L21"/>
    </sheetView>
  </sheetViews>
  <sheetFormatPr defaultRowHeight="12.75" x14ac:dyDescent="0.2"/>
  <cols>
    <col min="1" max="1" width="4.42578125" customWidth="1"/>
    <col min="2" max="2" width="43.7109375" customWidth="1"/>
    <col min="4" max="4" width="14.140625" customWidth="1"/>
    <col min="7" max="7" width="9.5703125" customWidth="1"/>
    <col min="8" max="8" width="10.85546875" bestFit="1" customWidth="1"/>
    <col min="9" max="9" width="11.28515625" customWidth="1"/>
    <col min="11" max="11" width="18.42578125" customWidth="1"/>
    <col min="12" max="12" width="13.42578125" customWidth="1"/>
  </cols>
  <sheetData>
    <row r="1" spans="1:12" ht="13.5" thickBot="1" x14ac:dyDescent="0.25"/>
    <row r="2" spans="1:12" ht="36" customHeight="1" x14ac:dyDescent="0.2">
      <c r="B2" s="140" t="str">
        <f>Invulinstructie!D19</f>
        <v>Niet-uitgezonderde staatsobligaties</v>
      </c>
      <c r="C2" s="142"/>
    </row>
    <row r="3" spans="1:12" ht="21" customHeight="1" thickBot="1" x14ac:dyDescent="0.25">
      <c r="B3" s="156" t="str">
        <f>Invulinstructie!J19</f>
        <v>artikel 187, lid 4</v>
      </c>
      <c r="C3" s="157"/>
    </row>
    <row r="6" spans="1:12" x14ac:dyDescent="0.2">
      <c r="B6" s="147"/>
      <c r="C6" s="162" t="s">
        <v>53</v>
      </c>
      <c r="D6" s="163"/>
      <c r="E6" s="163"/>
      <c r="F6" s="163"/>
      <c r="G6" s="163"/>
      <c r="H6" s="163"/>
      <c r="I6" s="164"/>
      <c r="K6" s="152" t="s">
        <v>52</v>
      </c>
      <c r="L6" s="153"/>
    </row>
    <row r="7" spans="1:12" x14ac:dyDescent="0.2">
      <c r="B7" s="165"/>
      <c r="C7" s="29">
        <v>0</v>
      </c>
      <c r="D7" s="29">
        <v>1</v>
      </c>
      <c r="E7" s="29">
        <v>2</v>
      </c>
      <c r="F7" s="29">
        <v>3</v>
      </c>
      <c r="G7" s="29">
        <v>4</v>
      </c>
      <c r="H7" s="29">
        <v>5</v>
      </c>
      <c r="I7" s="29">
        <v>6</v>
      </c>
      <c r="K7" s="30" t="s">
        <v>90</v>
      </c>
      <c r="L7" s="79">
        <f>Berekeningsgrondslag!J24</f>
        <v>0</v>
      </c>
    </row>
    <row r="8" spans="1:12" x14ac:dyDescent="0.2">
      <c r="B8" s="28" t="s">
        <v>54</v>
      </c>
      <c r="C8" s="24">
        <f>Standaard!C8</f>
        <v>0.03</v>
      </c>
      <c r="D8" s="24">
        <f>Standaard!D8</f>
        <v>0.03</v>
      </c>
      <c r="E8" s="24">
        <f>Standaard!E8</f>
        <v>0.03</v>
      </c>
      <c r="F8" s="24">
        <f>Standaard!F8</f>
        <v>1.4999999999999999E-2</v>
      </c>
      <c r="G8" s="24">
        <f>Standaard!G8</f>
        <v>1.4999999999999999E-2</v>
      </c>
      <c r="H8" s="24">
        <f>Standaard!H8</f>
        <v>1.4999999999999999E-2</v>
      </c>
      <c r="I8" s="24">
        <f>Standaard!I8</f>
        <v>1.4999999999999999E-2</v>
      </c>
      <c r="K8" s="30" t="s">
        <v>56</v>
      </c>
      <c r="L8" s="27">
        <f>COUNTIF(I16:I115,"&gt;0")</f>
        <v>0</v>
      </c>
    </row>
    <row r="9" spans="1:12" x14ac:dyDescent="0.2">
      <c r="B9" s="28" t="s">
        <v>55</v>
      </c>
      <c r="C9" s="25">
        <v>0</v>
      </c>
      <c r="D9" s="25">
        <v>0</v>
      </c>
      <c r="E9" s="25">
        <v>0.12</v>
      </c>
      <c r="F9" s="25">
        <v>0.21</v>
      </c>
      <c r="G9" s="25">
        <v>0.27</v>
      </c>
      <c r="H9" s="25">
        <v>0.73</v>
      </c>
      <c r="I9" s="25">
        <v>0.73</v>
      </c>
      <c r="K9" s="30" t="s">
        <v>150</v>
      </c>
      <c r="L9" s="79">
        <f>D12</f>
        <v>0</v>
      </c>
    </row>
    <row r="10" spans="1:12" x14ac:dyDescent="0.2">
      <c r="K10" s="30" t="s">
        <v>151</v>
      </c>
      <c r="L10" s="79">
        <f>H12</f>
        <v>0</v>
      </c>
    </row>
    <row r="11" spans="1:12" x14ac:dyDescent="0.2">
      <c r="K11" s="30" t="s">
        <v>152</v>
      </c>
      <c r="L11" s="79">
        <f>I12</f>
        <v>0</v>
      </c>
    </row>
    <row r="12" spans="1:12" x14ac:dyDescent="0.2">
      <c r="D12" s="14">
        <f>SUM(D16:D115)</f>
        <v>0</v>
      </c>
      <c r="E12" s="160" t="s">
        <v>29</v>
      </c>
      <c r="F12" s="161"/>
      <c r="H12" s="14">
        <f>SUM(H16:H115)</f>
        <v>0</v>
      </c>
      <c r="I12" s="14">
        <f>SUMSQ(I16:I115)^0.5</f>
        <v>0</v>
      </c>
    </row>
    <row r="13" spans="1:12" x14ac:dyDescent="0.2">
      <c r="B13" s="22"/>
      <c r="C13" s="32" t="s">
        <v>58</v>
      </c>
      <c r="D13" s="32" t="s">
        <v>59</v>
      </c>
      <c r="E13" s="32"/>
      <c r="F13" s="32" t="s">
        <v>61</v>
      </c>
      <c r="H13" s="32" t="s">
        <v>62</v>
      </c>
      <c r="I13" s="32" t="s">
        <v>63</v>
      </c>
    </row>
    <row r="14" spans="1:12" x14ac:dyDescent="0.2">
      <c r="B14" s="31" t="s">
        <v>57</v>
      </c>
      <c r="C14" s="31" t="s">
        <v>0</v>
      </c>
      <c r="D14" s="31" t="s">
        <v>5</v>
      </c>
      <c r="E14" s="31" t="s">
        <v>60</v>
      </c>
      <c r="F14" s="31" t="s">
        <v>8</v>
      </c>
      <c r="H14" s="31" t="s">
        <v>9</v>
      </c>
      <c r="I14" s="31" t="s">
        <v>11</v>
      </c>
    </row>
    <row r="15" spans="1:12" x14ac:dyDescent="0.2">
      <c r="B15" s="26"/>
      <c r="C15" s="33" t="s">
        <v>1</v>
      </c>
      <c r="D15" s="121" t="s">
        <v>6</v>
      </c>
      <c r="E15" s="121" t="s">
        <v>7</v>
      </c>
      <c r="F15" s="121" t="s">
        <v>4</v>
      </c>
      <c r="H15" s="121" t="s">
        <v>10</v>
      </c>
      <c r="I15" s="121" t="s">
        <v>12</v>
      </c>
    </row>
    <row r="16" spans="1:12" x14ac:dyDescent="0.2">
      <c r="A16">
        <v>1</v>
      </c>
      <c r="B16" s="106"/>
      <c r="C16" s="107"/>
      <c r="D16" s="115"/>
      <c r="E16" s="83">
        <f>HLOOKUP(C16,C$7:I$8,2,0)</f>
        <v>0.03</v>
      </c>
      <c r="F16" s="80">
        <f>HLOOKUP(C16,C$7:I$9,3,0)</f>
        <v>0</v>
      </c>
      <c r="H16" s="36">
        <f t="shared" ref="H16:H50" si="0">MAX(0,D16-E16*L$7)</f>
        <v>0</v>
      </c>
      <c r="I16" s="36">
        <f t="shared" ref="I16:I21" si="1">F16*H16</f>
        <v>0</v>
      </c>
    </row>
    <row r="17" spans="1:9" x14ac:dyDescent="0.2">
      <c r="A17">
        <f>A16+1</f>
        <v>2</v>
      </c>
      <c r="B17" s="109"/>
      <c r="C17" s="110"/>
      <c r="D17" s="116"/>
      <c r="E17" s="84">
        <f t="shared" ref="E17:E21" si="2">HLOOKUP(C17,C$7:I$8,2,0)</f>
        <v>0.03</v>
      </c>
      <c r="F17" s="81">
        <f t="shared" ref="F17:F21" si="3">HLOOKUP(C17,C$7:I$9,3,0)</f>
        <v>0</v>
      </c>
      <c r="H17" s="38">
        <f t="shared" si="0"/>
        <v>0</v>
      </c>
      <c r="I17" s="38">
        <f t="shared" si="1"/>
        <v>0</v>
      </c>
    </row>
    <row r="18" spans="1:9" x14ac:dyDescent="0.2">
      <c r="A18">
        <f t="shared" ref="A18:A81" si="4">A17+1</f>
        <v>3</v>
      </c>
      <c r="B18" s="109"/>
      <c r="C18" s="110"/>
      <c r="D18" s="116"/>
      <c r="E18" s="84">
        <f t="shared" si="2"/>
        <v>0.03</v>
      </c>
      <c r="F18" s="81">
        <f t="shared" si="3"/>
        <v>0</v>
      </c>
      <c r="H18" s="38">
        <f t="shared" si="0"/>
        <v>0</v>
      </c>
      <c r="I18" s="38">
        <f t="shared" si="1"/>
        <v>0</v>
      </c>
    </row>
    <row r="19" spans="1:9" x14ac:dyDescent="0.2">
      <c r="A19">
        <f t="shared" si="4"/>
        <v>4</v>
      </c>
      <c r="B19" s="109"/>
      <c r="C19" s="110"/>
      <c r="D19" s="116"/>
      <c r="E19" s="84">
        <f t="shared" si="2"/>
        <v>0.03</v>
      </c>
      <c r="F19" s="81">
        <f t="shared" si="3"/>
        <v>0</v>
      </c>
      <c r="H19" s="38">
        <f t="shared" si="0"/>
        <v>0</v>
      </c>
      <c r="I19" s="38">
        <f t="shared" si="1"/>
        <v>0</v>
      </c>
    </row>
    <row r="20" spans="1:9" x14ac:dyDescent="0.2">
      <c r="A20">
        <f t="shared" si="4"/>
        <v>5</v>
      </c>
      <c r="B20" s="109"/>
      <c r="C20" s="110"/>
      <c r="D20" s="116"/>
      <c r="E20" s="84">
        <f t="shared" si="2"/>
        <v>0.03</v>
      </c>
      <c r="F20" s="81">
        <f t="shared" si="3"/>
        <v>0</v>
      </c>
      <c r="H20" s="38">
        <f t="shared" si="0"/>
        <v>0</v>
      </c>
      <c r="I20" s="38">
        <f t="shared" si="1"/>
        <v>0</v>
      </c>
    </row>
    <row r="21" spans="1:9" x14ac:dyDescent="0.2">
      <c r="A21">
        <f t="shared" si="4"/>
        <v>6</v>
      </c>
      <c r="B21" s="109"/>
      <c r="C21" s="110"/>
      <c r="D21" s="116"/>
      <c r="E21" s="84">
        <f t="shared" si="2"/>
        <v>0.03</v>
      </c>
      <c r="F21" s="81">
        <f t="shared" si="3"/>
        <v>0</v>
      </c>
      <c r="H21" s="38">
        <f t="shared" si="0"/>
        <v>0</v>
      </c>
      <c r="I21" s="38">
        <f t="shared" si="1"/>
        <v>0</v>
      </c>
    </row>
    <row r="22" spans="1:9" x14ac:dyDescent="0.2">
      <c r="A22">
        <f t="shared" si="4"/>
        <v>7</v>
      </c>
      <c r="B22" s="109"/>
      <c r="C22" s="110"/>
      <c r="D22" s="116"/>
      <c r="E22" s="84">
        <f t="shared" ref="E22" si="5">HLOOKUP(C22,C$7:I$8,2,0)</f>
        <v>0.03</v>
      </c>
      <c r="F22" s="81">
        <f t="shared" ref="F22" si="6">HLOOKUP(C22,C$7:I$9,3,0)</f>
        <v>0</v>
      </c>
      <c r="H22" s="38">
        <f t="shared" si="0"/>
        <v>0</v>
      </c>
      <c r="I22" s="38">
        <f t="shared" ref="I22" si="7">F22*H22</f>
        <v>0</v>
      </c>
    </row>
    <row r="23" spans="1:9" x14ac:dyDescent="0.2">
      <c r="A23">
        <f t="shared" si="4"/>
        <v>8</v>
      </c>
      <c r="B23" s="109"/>
      <c r="C23" s="110"/>
      <c r="D23" s="116"/>
      <c r="E23" s="84">
        <f t="shared" ref="E23:E50" si="8">HLOOKUP(C23,C$7:I$8,2,0)</f>
        <v>0.03</v>
      </c>
      <c r="F23" s="81">
        <f t="shared" ref="F23:F50" si="9">HLOOKUP(C23,C$7:I$9,3,0)</f>
        <v>0</v>
      </c>
      <c r="H23" s="38">
        <f t="shared" si="0"/>
        <v>0</v>
      </c>
      <c r="I23" s="38">
        <f t="shared" ref="I23:I50" si="10">F23*H23</f>
        <v>0</v>
      </c>
    </row>
    <row r="24" spans="1:9" x14ac:dyDescent="0.2">
      <c r="A24">
        <f t="shared" si="4"/>
        <v>9</v>
      </c>
      <c r="B24" s="109"/>
      <c r="C24" s="110"/>
      <c r="D24" s="116"/>
      <c r="E24" s="84">
        <f t="shared" si="8"/>
        <v>0.03</v>
      </c>
      <c r="F24" s="81">
        <f t="shared" si="9"/>
        <v>0</v>
      </c>
      <c r="H24" s="38">
        <f t="shared" si="0"/>
        <v>0</v>
      </c>
      <c r="I24" s="38">
        <f t="shared" si="10"/>
        <v>0</v>
      </c>
    </row>
    <row r="25" spans="1:9" x14ac:dyDescent="0.2">
      <c r="A25">
        <f t="shared" si="4"/>
        <v>10</v>
      </c>
      <c r="B25" s="109"/>
      <c r="C25" s="110"/>
      <c r="D25" s="116"/>
      <c r="E25" s="84">
        <f t="shared" si="8"/>
        <v>0.03</v>
      </c>
      <c r="F25" s="81">
        <f t="shared" si="9"/>
        <v>0</v>
      </c>
      <c r="H25" s="38">
        <f t="shared" si="0"/>
        <v>0</v>
      </c>
      <c r="I25" s="38">
        <f t="shared" si="10"/>
        <v>0</v>
      </c>
    </row>
    <row r="26" spans="1:9" x14ac:dyDescent="0.2">
      <c r="A26">
        <f t="shared" si="4"/>
        <v>11</v>
      </c>
      <c r="B26" s="109"/>
      <c r="C26" s="110"/>
      <c r="D26" s="116"/>
      <c r="E26" s="84">
        <f t="shared" si="8"/>
        <v>0.03</v>
      </c>
      <c r="F26" s="81">
        <f t="shared" si="9"/>
        <v>0</v>
      </c>
      <c r="H26" s="38">
        <f t="shared" si="0"/>
        <v>0</v>
      </c>
      <c r="I26" s="38">
        <f t="shared" si="10"/>
        <v>0</v>
      </c>
    </row>
    <row r="27" spans="1:9" x14ac:dyDescent="0.2">
      <c r="A27">
        <f t="shared" si="4"/>
        <v>12</v>
      </c>
      <c r="B27" s="109"/>
      <c r="C27" s="110"/>
      <c r="D27" s="116"/>
      <c r="E27" s="84">
        <f t="shared" si="8"/>
        <v>0.03</v>
      </c>
      <c r="F27" s="81">
        <f t="shared" si="9"/>
        <v>0</v>
      </c>
      <c r="H27" s="38">
        <f t="shared" si="0"/>
        <v>0</v>
      </c>
      <c r="I27" s="38">
        <f t="shared" si="10"/>
        <v>0</v>
      </c>
    </row>
    <row r="28" spans="1:9" x14ac:dyDescent="0.2">
      <c r="A28">
        <f t="shared" si="4"/>
        <v>13</v>
      </c>
      <c r="B28" s="109"/>
      <c r="C28" s="110"/>
      <c r="D28" s="116"/>
      <c r="E28" s="84">
        <f t="shared" si="8"/>
        <v>0.03</v>
      </c>
      <c r="F28" s="81">
        <f t="shared" si="9"/>
        <v>0</v>
      </c>
      <c r="H28" s="38">
        <f t="shared" si="0"/>
        <v>0</v>
      </c>
      <c r="I28" s="38">
        <f t="shared" si="10"/>
        <v>0</v>
      </c>
    </row>
    <row r="29" spans="1:9" x14ac:dyDescent="0.2">
      <c r="A29">
        <f t="shared" si="4"/>
        <v>14</v>
      </c>
      <c r="B29" s="109"/>
      <c r="C29" s="110"/>
      <c r="D29" s="116"/>
      <c r="E29" s="84">
        <f t="shared" si="8"/>
        <v>0.03</v>
      </c>
      <c r="F29" s="81">
        <f t="shared" si="9"/>
        <v>0</v>
      </c>
      <c r="H29" s="38">
        <f t="shared" si="0"/>
        <v>0</v>
      </c>
      <c r="I29" s="38">
        <f t="shared" si="10"/>
        <v>0</v>
      </c>
    </row>
    <row r="30" spans="1:9" x14ac:dyDescent="0.2">
      <c r="A30">
        <f t="shared" si="4"/>
        <v>15</v>
      </c>
      <c r="B30" s="109"/>
      <c r="C30" s="110"/>
      <c r="D30" s="116"/>
      <c r="E30" s="84">
        <f t="shared" si="8"/>
        <v>0.03</v>
      </c>
      <c r="F30" s="81">
        <f t="shared" si="9"/>
        <v>0</v>
      </c>
      <c r="H30" s="38">
        <f t="shared" si="0"/>
        <v>0</v>
      </c>
      <c r="I30" s="38">
        <f t="shared" si="10"/>
        <v>0</v>
      </c>
    </row>
    <row r="31" spans="1:9" x14ac:dyDescent="0.2">
      <c r="A31">
        <f t="shared" si="4"/>
        <v>16</v>
      </c>
      <c r="B31" s="109"/>
      <c r="C31" s="110"/>
      <c r="D31" s="116"/>
      <c r="E31" s="84">
        <f t="shared" si="8"/>
        <v>0.03</v>
      </c>
      <c r="F31" s="81">
        <f t="shared" si="9"/>
        <v>0</v>
      </c>
      <c r="H31" s="38">
        <f t="shared" si="0"/>
        <v>0</v>
      </c>
      <c r="I31" s="38">
        <f t="shared" si="10"/>
        <v>0</v>
      </c>
    </row>
    <row r="32" spans="1:9" x14ac:dyDescent="0.2">
      <c r="A32">
        <f t="shared" si="4"/>
        <v>17</v>
      </c>
      <c r="B32" s="109"/>
      <c r="C32" s="110"/>
      <c r="D32" s="116"/>
      <c r="E32" s="84">
        <f t="shared" si="8"/>
        <v>0.03</v>
      </c>
      <c r="F32" s="81">
        <f t="shared" si="9"/>
        <v>0</v>
      </c>
      <c r="H32" s="38">
        <f t="shared" si="0"/>
        <v>0</v>
      </c>
      <c r="I32" s="38">
        <f t="shared" si="10"/>
        <v>0</v>
      </c>
    </row>
    <row r="33" spans="1:9" x14ac:dyDescent="0.2">
      <c r="A33">
        <f t="shared" si="4"/>
        <v>18</v>
      </c>
      <c r="B33" s="109"/>
      <c r="C33" s="110"/>
      <c r="D33" s="116"/>
      <c r="E33" s="84">
        <f t="shared" si="8"/>
        <v>0.03</v>
      </c>
      <c r="F33" s="81">
        <f t="shared" si="9"/>
        <v>0</v>
      </c>
      <c r="H33" s="38">
        <f t="shared" si="0"/>
        <v>0</v>
      </c>
      <c r="I33" s="38">
        <f t="shared" si="10"/>
        <v>0</v>
      </c>
    </row>
    <row r="34" spans="1:9" x14ac:dyDescent="0.2">
      <c r="A34">
        <f t="shared" si="4"/>
        <v>19</v>
      </c>
      <c r="B34" s="109"/>
      <c r="C34" s="110"/>
      <c r="D34" s="116"/>
      <c r="E34" s="84">
        <f t="shared" si="8"/>
        <v>0.03</v>
      </c>
      <c r="F34" s="81">
        <f t="shared" si="9"/>
        <v>0</v>
      </c>
      <c r="H34" s="38">
        <f t="shared" si="0"/>
        <v>0</v>
      </c>
      <c r="I34" s="38">
        <f t="shared" si="10"/>
        <v>0</v>
      </c>
    </row>
    <row r="35" spans="1:9" x14ac:dyDescent="0.2">
      <c r="A35">
        <f t="shared" si="4"/>
        <v>20</v>
      </c>
      <c r="B35" s="109"/>
      <c r="C35" s="110"/>
      <c r="D35" s="116"/>
      <c r="E35" s="84">
        <f t="shared" si="8"/>
        <v>0.03</v>
      </c>
      <c r="F35" s="81">
        <f t="shared" si="9"/>
        <v>0</v>
      </c>
      <c r="H35" s="38">
        <f t="shared" si="0"/>
        <v>0</v>
      </c>
      <c r="I35" s="38">
        <f t="shared" si="10"/>
        <v>0</v>
      </c>
    </row>
    <row r="36" spans="1:9" x14ac:dyDescent="0.2">
      <c r="A36">
        <f t="shared" si="4"/>
        <v>21</v>
      </c>
      <c r="B36" s="109"/>
      <c r="C36" s="110"/>
      <c r="D36" s="116"/>
      <c r="E36" s="84">
        <f t="shared" si="8"/>
        <v>0.03</v>
      </c>
      <c r="F36" s="81">
        <f t="shared" si="9"/>
        <v>0</v>
      </c>
      <c r="H36" s="38">
        <f t="shared" si="0"/>
        <v>0</v>
      </c>
      <c r="I36" s="38">
        <f t="shared" si="10"/>
        <v>0</v>
      </c>
    </row>
    <row r="37" spans="1:9" x14ac:dyDescent="0.2">
      <c r="A37">
        <f t="shared" si="4"/>
        <v>22</v>
      </c>
      <c r="B37" s="109"/>
      <c r="C37" s="110"/>
      <c r="D37" s="116"/>
      <c r="E37" s="84">
        <f t="shared" si="8"/>
        <v>0.03</v>
      </c>
      <c r="F37" s="81">
        <f t="shared" si="9"/>
        <v>0</v>
      </c>
      <c r="H37" s="38">
        <f t="shared" si="0"/>
        <v>0</v>
      </c>
      <c r="I37" s="38">
        <f t="shared" si="10"/>
        <v>0</v>
      </c>
    </row>
    <row r="38" spans="1:9" x14ac:dyDescent="0.2">
      <c r="A38">
        <f t="shared" si="4"/>
        <v>23</v>
      </c>
      <c r="B38" s="109"/>
      <c r="C38" s="110"/>
      <c r="D38" s="116"/>
      <c r="E38" s="84">
        <f t="shared" si="8"/>
        <v>0.03</v>
      </c>
      <c r="F38" s="81">
        <f t="shared" si="9"/>
        <v>0</v>
      </c>
      <c r="H38" s="38">
        <f t="shared" si="0"/>
        <v>0</v>
      </c>
      <c r="I38" s="38">
        <f t="shared" si="10"/>
        <v>0</v>
      </c>
    </row>
    <row r="39" spans="1:9" x14ac:dyDescent="0.2">
      <c r="A39">
        <f t="shared" si="4"/>
        <v>24</v>
      </c>
      <c r="B39" s="109"/>
      <c r="C39" s="110"/>
      <c r="D39" s="116"/>
      <c r="E39" s="84">
        <f t="shared" si="8"/>
        <v>0.03</v>
      </c>
      <c r="F39" s="81">
        <f t="shared" si="9"/>
        <v>0</v>
      </c>
      <c r="H39" s="38">
        <f t="shared" si="0"/>
        <v>0</v>
      </c>
      <c r="I39" s="38">
        <f t="shared" si="10"/>
        <v>0</v>
      </c>
    </row>
    <row r="40" spans="1:9" x14ac:dyDescent="0.2">
      <c r="A40">
        <f t="shared" si="4"/>
        <v>25</v>
      </c>
      <c r="B40" s="109"/>
      <c r="C40" s="110"/>
      <c r="D40" s="116"/>
      <c r="E40" s="84">
        <f t="shared" si="8"/>
        <v>0.03</v>
      </c>
      <c r="F40" s="81">
        <f t="shared" si="9"/>
        <v>0</v>
      </c>
      <c r="H40" s="38">
        <f t="shared" si="0"/>
        <v>0</v>
      </c>
      <c r="I40" s="38">
        <f t="shared" si="10"/>
        <v>0</v>
      </c>
    </row>
    <row r="41" spans="1:9" x14ac:dyDescent="0.2">
      <c r="A41">
        <f t="shared" si="4"/>
        <v>26</v>
      </c>
      <c r="B41" s="109"/>
      <c r="C41" s="110"/>
      <c r="D41" s="116"/>
      <c r="E41" s="84">
        <f t="shared" si="8"/>
        <v>0.03</v>
      </c>
      <c r="F41" s="81">
        <f t="shared" si="9"/>
        <v>0</v>
      </c>
      <c r="H41" s="38">
        <f t="shared" si="0"/>
        <v>0</v>
      </c>
      <c r="I41" s="38">
        <f t="shared" si="10"/>
        <v>0</v>
      </c>
    </row>
    <row r="42" spans="1:9" x14ac:dyDescent="0.2">
      <c r="A42">
        <f t="shared" si="4"/>
        <v>27</v>
      </c>
      <c r="B42" s="109"/>
      <c r="C42" s="110"/>
      <c r="D42" s="116"/>
      <c r="E42" s="84">
        <f t="shared" si="8"/>
        <v>0.03</v>
      </c>
      <c r="F42" s="81">
        <f t="shared" si="9"/>
        <v>0</v>
      </c>
      <c r="H42" s="38">
        <f t="shared" si="0"/>
        <v>0</v>
      </c>
      <c r="I42" s="38">
        <f t="shared" si="10"/>
        <v>0</v>
      </c>
    </row>
    <row r="43" spans="1:9" x14ac:dyDescent="0.2">
      <c r="A43">
        <f t="shared" si="4"/>
        <v>28</v>
      </c>
      <c r="B43" s="109"/>
      <c r="C43" s="110"/>
      <c r="D43" s="116"/>
      <c r="E43" s="84">
        <f t="shared" si="8"/>
        <v>0.03</v>
      </c>
      <c r="F43" s="81">
        <f t="shared" si="9"/>
        <v>0</v>
      </c>
      <c r="H43" s="38">
        <f t="shared" si="0"/>
        <v>0</v>
      </c>
      <c r="I43" s="38">
        <f t="shared" si="10"/>
        <v>0</v>
      </c>
    </row>
    <row r="44" spans="1:9" x14ac:dyDescent="0.2">
      <c r="A44">
        <f t="shared" si="4"/>
        <v>29</v>
      </c>
      <c r="B44" s="109"/>
      <c r="C44" s="110"/>
      <c r="D44" s="116"/>
      <c r="E44" s="84">
        <f t="shared" si="8"/>
        <v>0.03</v>
      </c>
      <c r="F44" s="81">
        <f t="shared" si="9"/>
        <v>0</v>
      </c>
      <c r="H44" s="38">
        <f t="shared" si="0"/>
        <v>0</v>
      </c>
      <c r="I44" s="38">
        <f t="shared" si="10"/>
        <v>0</v>
      </c>
    </row>
    <row r="45" spans="1:9" x14ac:dyDescent="0.2">
      <c r="A45">
        <f t="shared" si="4"/>
        <v>30</v>
      </c>
      <c r="B45" s="109"/>
      <c r="C45" s="110"/>
      <c r="D45" s="116"/>
      <c r="E45" s="84">
        <f t="shared" si="8"/>
        <v>0.03</v>
      </c>
      <c r="F45" s="81">
        <f t="shared" si="9"/>
        <v>0</v>
      </c>
      <c r="H45" s="38">
        <f t="shared" si="0"/>
        <v>0</v>
      </c>
      <c r="I45" s="38">
        <f t="shared" si="10"/>
        <v>0</v>
      </c>
    </row>
    <row r="46" spans="1:9" x14ac:dyDescent="0.2">
      <c r="A46">
        <f t="shared" si="4"/>
        <v>31</v>
      </c>
      <c r="B46" s="109"/>
      <c r="C46" s="110"/>
      <c r="D46" s="116"/>
      <c r="E46" s="84">
        <f t="shared" si="8"/>
        <v>0.03</v>
      </c>
      <c r="F46" s="81">
        <f t="shared" si="9"/>
        <v>0</v>
      </c>
      <c r="H46" s="38">
        <f t="shared" si="0"/>
        <v>0</v>
      </c>
      <c r="I46" s="38">
        <f t="shared" si="10"/>
        <v>0</v>
      </c>
    </row>
    <row r="47" spans="1:9" x14ac:dyDescent="0.2">
      <c r="A47">
        <f t="shared" si="4"/>
        <v>32</v>
      </c>
      <c r="B47" s="109"/>
      <c r="C47" s="110"/>
      <c r="D47" s="116"/>
      <c r="E47" s="84">
        <f t="shared" si="8"/>
        <v>0.03</v>
      </c>
      <c r="F47" s="81">
        <f t="shared" si="9"/>
        <v>0</v>
      </c>
      <c r="H47" s="38">
        <f t="shared" si="0"/>
        <v>0</v>
      </c>
      <c r="I47" s="38">
        <f t="shared" si="10"/>
        <v>0</v>
      </c>
    </row>
    <row r="48" spans="1:9" x14ac:dyDescent="0.2">
      <c r="A48">
        <f t="shared" si="4"/>
        <v>33</v>
      </c>
      <c r="B48" s="109"/>
      <c r="C48" s="110"/>
      <c r="D48" s="116"/>
      <c r="E48" s="84">
        <f t="shared" si="8"/>
        <v>0.03</v>
      </c>
      <c r="F48" s="81">
        <f t="shared" si="9"/>
        <v>0</v>
      </c>
      <c r="H48" s="38">
        <f t="shared" si="0"/>
        <v>0</v>
      </c>
      <c r="I48" s="38">
        <f t="shared" si="10"/>
        <v>0</v>
      </c>
    </row>
    <row r="49" spans="1:9" x14ac:dyDescent="0.2">
      <c r="A49">
        <f t="shared" si="4"/>
        <v>34</v>
      </c>
      <c r="B49" s="109"/>
      <c r="C49" s="110"/>
      <c r="D49" s="116"/>
      <c r="E49" s="84">
        <f t="shared" si="8"/>
        <v>0.03</v>
      </c>
      <c r="F49" s="81">
        <f t="shared" si="9"/>
        <v>0</v>
      </c>
      <c r="H49" s="38">
        <f t="shared" si="0"/>
        <v>0</v>
      </c>
      <c r="I49" s="38">
        <f t="shared" si="10"/>
        <v>0</v>
      </c>
    </row>
    <row r="50" spans="1:9" x14ac:dyDescent="0.2">
      <c r="A50">
        <f t="shared" si="4"/>
        <v>35</v>
      </c>
      <c r="B50" s="109"/>
      <c r="C50" s="110"/>
      <c r="D50" s="116"/>
      <c r="E50" s="84">
        <f t="shared" si="8"/>
        <v>0.03</v>
      </c>
      <c r="F50" s="81">
        <f t="shared" si="9"/>
        <v>0</v>
      </c>
      <c r="H50" s="38">
        <f t="shared" si="0"/>
        <v>0</v>
      </c>
      <c r="I50" s="38">
        <f t="shared" si="10"/>
        <v>0</v>
      </c>
    </row>
    <row r="51" spans="1:9" x14ac:dyDescent="0.2">
      <c r="A51">
        <f t="shared" si="4"/>
        <v>36</v>
      </c>
      <c r="B51" s="109"/>
      <c r="C51" s="110"/>
      <c r="D51" s="116"/>
      <c r="E51" s="84">
        <f t="shared" ref="E51:E113" si="11">HLOOKUP(C51,C$7:I$8,2,0)</f>
        <v>0.03</v>
      </c>
      <c r="F51" s="81">
        <f t="shared" ref="F51:F113" si="12">HLOOKUP(C51,C$7:I$9,3,0)</f>
        <v>0</v>
      </c>
      <c r="H51" s="38">
        <f t="shared" ref="H51:H113" si="13">MAX(0,D51-E51*L$7)</f>
        <v>0</v>
      </c>
      <c r="I51" s="38">
        <f t="shared" ref="I51:I113" si="14">F51*H51</f>
        <v>0</v>
      </c>
    </row>
    <row r="52" spans="1:9" x14ac:dyDescent="0.2">
      <c r="A52">
        <f t="shared" si="4"/>
        <v>37</v>
      </c>
      <c r="B52" s="109"/>
      <c r="C52" s="110"/>
      <c r="D52" s="116"/>
      <c r="E52" s="84">
        <f t="shared" si="11"/>
        <v>0.03</v>
      </c>
      <c r="F52" s="81">
        <f t="shared" si="12"/>
        <v>0</v>
      </c>
      <c r="H52" s="38">
        <f t="shared" si="13"/>
        <v>0</v>
      </c>
      <c r="I52" s="38">
        <f t="shared" si="14"/>
        <v>0</v>
      </c>
    </row>
    <row r="53" spans="1:9" x14ac:dyDescent="0.2">
      <c r="A53">
        <f t="shared" si="4"/>
        <v>38</v>
      </c>
      <c r="B53" s="109"/>
      <c r="C53" s="110"/>
      <c r="D53" s="116"/>
      <c r="E53" s="84">
        <f t="shared" si="11"/>
        <v>0.03</v>
      </c>
      <c r="F53" s="81">
        <f t="shared" si="12"/>
        <v>0</v>
      </c>
      <c r="H53" s="38">
        <f t="shared" si="13"/>
        <v>0</v>
      </c>
      <c r="I53" s="38">
        <f t="shared" si="14"/>
        <v>0</v>
      </c>
    </row>
    <row r="54" spans="1:9" x14ac:dyDescent="0.2">
      <c r="A54">
        <f t="shared" si="4"/>
        <v>39</v>
      </c>
      <c r="B54" s="109"/>
      <c r="C54" s="110"/>
      <c r="D54" s="116"/>
      <c r="E54" s="84">
        <f t="shared" si="11"/>
        <v>0.03</v>
      </c>
      <c r="F54" s="81">
        <f t="shared" si="12"/>
        <v>0</v>
      </c>
      <c r="H54" s="38">
        <f t="shared" si="13"/>
        <v>0</v>
      </c>
      <c r="I54" s="38">
        <f t="shared" si="14"/>
        <v>0</v>
      </c>
    </row>
    <row r="55" spans="1:9" x14ac:dyDescent="0.2">
      <c r="A55">
        <f t="shared" si="4"/>
        <v>40</v>
      </c>
      <c r="B55" s="109"/>
      <c r="C55" s="110"/>
      <c r="D55" s="116"/>
      <c r="E55" s="84">
        <f t="shared" si="11"/>
        <v>0.03</v>
      </c>
      <c r="F55" s="81">
        <f t="shared" si="12"/>
        <v>0</v>
      </c>
      <c r="H55" s="38">
        <f t="shared" si="13"/>
        <v>0</v>
      </c>
      <c r="I55" s="38">
        <f t="shared" si="14"/>
        <v>0</v>
      </c>
    </row>
    <row r="56" spans="1:9" x14ac:dyDescent="0.2">
      <c r="A56">
        <f t="shared" si="4"/>
        <v>41</v>
      </c>
      <c r="B56" s="109"/>
      <c r="C56" s="110"/>
      <c r="D56" s="116"/>
      <c r="E56" s="84">
        <f t="shared" si="11"/>
        <v>0.03</v>
      </c>
      <c r="F56" s="81">
        <f t="shared" si="12"/>
        <v>0</v>
      </c>
      <c r="H56" s="38">
        <f t="shared" si="13"/>
        <v>0</v>
      </c>
      <c r="I56" s="38">
        <f t="shared" si="14"/>
        <v>0</v>
      </c>
    </row>
    <row r="57" spans="1:9" x14ac:dyDescent="0.2">
      <c r="A57">
        <f t="shared" si="4"/>
        <v>42</v>
      </c>
      <c r="B57" s="109"/>
      <c r="C57" s="110"/>
      <c r="D57" s="116"/>
      <c r="E57" s="84">
        <f t="shared" si="11"/>
        <v>0.03</v>
      </c>
      <c r="F57" s="81">
        <f t="shared" si="12"/>
        <v>0</v>
      </c>
      <c r="H57" s="38">
        <f t="shared" si="13"/>
        <v>0</v>
      </c>
      <c r="I57" s="38">
        <f t="shared" si="14"/>
        <v>0</v>
      </c>
    </row>
    <row r="58" spans="1:9" x14ac:dyDescent="0.2">
      <c r="A58">
        <f t="shared" si="4"/>
        <v>43</v>
      </c>
      <c r="B58" s="109"/>
      <c r="C58" s="110"/>
      <c r="D58" s="116"/>
      <c r="E58" s="84">
        <f t="shared" si="11"/>
        <v>0.03</v>
      </c>
      <c r="F58" s="81">
        <f t="shared" si="12"/>
        <v>0</v>
      </c>
      <c r="H58" s="38">
        <f t="shared" si="13"/>
        <v>0</v>
      </c>
      <c r="I58" s="38">
        <f t="shared" si="14"/>
        <v>0</v>
      </c>
    </row>
    <row r="59" spans="1:9" x14ac:dyDescent="0.2">
      <c r="A59">
        <f t="shared" si="4"/>
        <v>44</v>
      </c>
      <c r="B59" s="109"/>
      <c r="C59" s="110"/>
      <c r="D59" s="116"/>
      <c r="E59" s="84">
        <f t="shared" si="11"/>
        <v>0.03</v>
      </c>
      <c r="F59" s="81">
        <f t="shared" si="12"/>
        <v>0</v>
      </c>
      <c r="H59" s="38">
        <f t="shared" si="13"/>
        <v>0</v>
      </c>
      <c r="I59" s="38">
        <f t="shared" si="14"/>
        <v>0</v>
      </c>
    </row>
    <row r="60" spans="1:9" x14ac:dyDescent="0.2">
      <c r="A60">
        <f t="shared" si="4"/>
        <v>45</v>
      </c>
      <c r="B60" s="109"/>
      <c r="C60" s="110"/>
      <c r="D60" s="116"/>
      <c r="E60" s="84">
        <f t="shared" si="11"/>
        <v>0.03</v>
      </c>
      <c r="F60" s="81">
        <f t="shared" si="12"/>
        <v>0</v>
      </c>
      <c r="H60" s="38">
        <f t="shared" si="13"/>
        <v>0</v>
      </c>
      <c r="I60" s="38">
        <f t="shared" si="14"/>
        <v>0</v>
      </c>
    </row>
    <row r="61" spans="1:9" x14ac:dyDescent="0.2">
      <c r="A61">
        <f t="shared" si="4"/>
        <v>46</v>
      </c>
      <c r="B61" s="109"/>
      <c r="C61" s="110"/>
      <c r="D61" s="116"/>
      <c r="E61" s="84">
        <f t="shared" si="11"/>
        <v>0.03</v>
      </c>
      <c r="F61" s="81">
        <f t="shared" si="12"/>
        <v>0</v>
      </c>
      <c r="H61" s="38">
        <f t="shared" si="13"/>
        <v>0</v>
      </c>
      <c r="I61" s="38">
        <f t="shared" si="14"/>
        <v>0</v>
      </c>
    </row>
    <row r="62" spans="1:9" x14ac:dyDescent="0.2">
      <c r="A62">
        <f t="shared" si="4"/>
        <v>47</v>
      </c>
      <c r="B62" s="109"/>
      <c r="C62" s="110"/>
      <c r="D62" s="116"/>
      <c r="E62" s="84">
        <f t="shared" si="11"/>
        <v>0.03</v>
      </c>
      <c r="F62" s="81">
        <f t="shared" si="12"/>
        <v>0</v>
      </c>
      <c r="H62" s="38">
        <f t="shared" si="13"/>
        <v>0</v>
      </c>
      <c r="I62" s="38">
        <f t="shared" si="14"/>
        <v>0</v>
      </c>
    </row>
    <row r="63" spans="1:9" x14ac:dyDescent="0.2">
      <c r="A63">
        <f t="shared" si="4"/>
        <v>48</v>
      </c>
      <c r="B63" s="109"/>
      <c r="C63" s="110"/>
      <c r="D63" s="116"/>
      <c r="E63" s="84">
        <f t="shared" si="11"/>
        <v>0.03</v>
      </c>
      <c r="F63" s="81">
        <f t="shared" si="12"/>
        <v>0</v>
      </c>
      <c r="H63" s="38">
        <f t="shared" si="13"/>
        <v>0</v>
      </c>
      <c r="I63" s="38">
        <f t="shared" si="14"/>
        <v>0</v>
      </c>
    </row>
    <row r="64" spans="1:9" x14ac:dyDescent="0.2">
      <c r="A64">
        <f t="shared" si="4"/>
        <v>49</v>
      </c>
      <c r="B64" s="109"/>
      <c r="C64" s="110"/>
      <c r="D64" s="116"/>
      <c r="E64" s="84">
        <f t="shared" si="11"/>
        <v>0.03</v>
      </c>
      <c r="F64" s="81">
        <f t="shared" si="12"/>
        <v>0</v>
      </c>
      <c r="H64" s="38">
        <f t="shared" si="13"/>
        <v>0</v>
      </c>
      <c r="I64" s="38">
        <f t="shared" si="14"/>
        <v>0</v>
      </c>
    </row>
    <row r="65" spans="1:9" x14ac:dyDescent="0.2">
      <c r="A65">
        <f t="shared" si="4"/>
        <v>50</v>
      </c>
      <c r="B65" s="109"/>
      <c r="C65" s="110"/>
      <c r="D65" s="116"/>
      <c r="E65" s="84">
        <f t="shared" si="11"/>
        <v>0.03</v>
      </c>
      <c r="F65" s="81">
        <f t="shared" si="12"/>
        <v>0</v>
      </c>
      <c r="H65" s="38">
        <f t="shared" si="13"/>
        <v>0</v>
      </c>
      <c r="I65" s="38">
        <f t="shared" si="14"/>
        <v>0</v>
      </c>
    </row>
    <row r="66" spans="1:9" x14ac:dyDescent="0.2">
      <c r="A66">
        <f t="shared" si="4"/>
        <v>51</v>
      </c>
      <c r="B66" s="109"/>
      <c r="C66" s="110"/>
      <c r="D66" s="116"/>
      <c r="E66" s="84">
        <f t="shared" si="11"/>
        <v>0.03</v>
      </c>
      <c r="F66" s="81">
        <f t="shared" si="12"/>
        <v>0</v>
      </c>
      <c r="H66" s="38">
        <f t="shared" si="13"/>
        <v>0</v>
      </c>
      <c r="I66" s="38">
        <f t="shared" si="14"/>
        <v>0</v>
      </c>
    </row>
    <row r="67" spans="1:9" x14ac:dyDescent="0.2">
      <c r="A67">
        <f t="shared" si="4"/>
        <v>52</v>
      </c>
      <c r="B67" s="109"/>
      <c r="C67" s="110"/>
      <c r="D67" s="116"/>
      <c r="E67" s="84">
        <f t="shared" si="11"/>
        <v>0.03</v>
      </c>
      <c r="F67" s="81">
        <f t="shared" si="12"/>
        <v>0</v>
      </c>
      <c r="H67" s="38">
        <f t="shared" si="13"/>
        <v>0</v>
      </c>
      <c r="I67" s="38">
        <f t="shared" si="14"/>
        <v>0</v>
      </c>
    </row>
    <row r="68" spans="1:9" x14ac:dyDescent="0.2">
      <c r="A68">
        <f t="shared" si="4"/>
        <v>53</v>
      </c>
      <c r="B68" s="109"/>
      <c r="C68" s="110"/>
      <c r="D68" s="116"/>
      <c r="E68" s="84">
        <f t="shared" si="11"/>
        <v>0.03</v>
      </c>
      <c r="F68" s="81">
        <f t="shared" si="12"/>
        <v>0</v>
      </c>
      <c r="H68" s="38">
        <f t="shared" si="13"/>
        <v>0</v>
      </c>
      <c r="I68" s="38">
        <f t="shared" si="14"/>
        <v>0</v>
      </c>
    </row>
    <row r="69" spans="1:9" x14ac:dyDescent="0.2">
      <c r="A69">
        <f t="shared" si="4"/>
        <v>54</v>
      </c>
      <c r="B69" s="109"/>
      <c r="C69" s="110"/>
      <c r="D69" s="116"/>
      <c r="E69" s="84">
        <f t="shared" si="11"/>
        <v>0.03</v>
      </c>
      <c r="F69" s="81">
        <f t="shared" si="12"/>
        <v>0</v>
      </c>
      <c r="H69" s="38">
        <f t="shared" si="13"/>
        <v>0</v>
      </c>
      <c r="I69" s="38">
        <f t="shared" si="14"/>
        <v>0</v>
      </c>
    </row>
    <row r="70" spans="1:9" x14ac:dyDescent="0.2">
      <c r="A70">
        <f t="shared" si="4"/>
        <v>55</v>
      </c>
      <c r="B70" s="109"/>
      <c r="C70" s="110"/>
      <c r="D70" s="116"/>
      <c r="E70" s="84">
        <f t="shared" si="11"/>
        <v>0.03</v>
      </c>
      <c r="F70" s="81">
        <f t="shared" si="12"/>
        <v>0</v>
      </c>
      <c r="H70" s="38">
        <f t="shared" si="13"/>
        <v>0</v>
      </c>
      <c r="I70" s="38">
        <f t="shared" si="14"/>
        <v>0</v>
      </c>
    </row>
    <row r="71" spans="1:9" x14ac:dyDescent="0.2">
      <c r="A71">
        <f t="shared" si="4"/>
        <v>56</v>
      </c>
      <c r="B71" s="109"/>
      <c r="C71" s="110"/>
      <c r="D71" s="116"/>
      <c r="E71" s="84">
        <f t="shared" si="11"/>
        <v>0.03</v>
      </c>
      <c r="F71" s="81">
        <f t="shared" si="12"/>
        <v>0</v>
      </c>
      <c r="H71" s="38">
        <f t="shared" si="13"/>
        <v>0</v>
      </c>
      <c r="I71" s="38">
        <f t="shared" si="14"/>
        <v>0</v>
      </c>
    </row>
    <row r="72" spans="1:9" x14ac:dyDescent="0.2">
      <c r="A72">
        <f t="shared" si="4"/>
        <v>57</v>
      </c>
      <c r="B72" s="109"/>
      <c r="C72" s="110"/>
      <c r="D72" s="116"/>
      <c r="E72" s="84">
        <f t="shared" si="11"/>
        <v>0.03</v>
      </c>
      <c r="F72" s="81">
        <f t="shared" si="12"/>
        <v>0</v>
      </c>
      <c r="H72" s="38">
        <f t="shared" si="13"/>
        <v>0</v>
      </c>
      <c r="I72" s="38">
        <f t="shared" si="14"/>
        <v>0</v>
      </c>
    </row>
    <row r="73" spans="1:9" x14ac:dyDescent="0.2">
      <c r="A73">
        <f t="shared" si="4"/>
        <v>58</v>
      </c>
      <c r="B73" s="109"/>
      <c r="C73" s="110"/>
      <c r="D73" s="116"/>
      <c r="E73" s="84">
        <f t="shared" si="11"/>
        <v>0.03</v>
      </c>
      <c r="F73" s="81">
        <f t="shared" si="12"/>
        <v>0</v>
      </c>
      <c r="H73" s="38">
        <f t="shared" si="13"/>
        <v>0</v>
      </c>
      <c r="I73" s="38">
        <f t="shared" si="14"/>
        <v>0</v>
      </c>
    </row>
    <row r="74" spans="1:9" x14ac:dyDescent="0.2">
      <c r="A74">
        <f t="shared" si="4"/>
        <v>59</v>
      </c>
      <c r="B74" s="109"/>
      <c r="C74" s="110"/>
      <c r="D74" s="116"/>
      <c r="E74" s="84">
        <f t="shared" si="11"/>
        <v>0.03</v>
      </c>
      <c r="F74" s="81">
        <f t="shared" si="12"/>
        <v>0</v>
      </c>
      <c r="H74" s="38">
        <f t="shared" si="13"/>
        <v>0</v>
      </c>
      <c r="I74" s="38">
        <f t="shared" si="14"/>
        <v>0</v>
      </c>
    </row>
    <row r="75" spans="1:9" x14ac:dyDescent="0.2">
      <c r="A75">
        <f t="shared" si="4"/>
        <v>60</v>
      </c>
      <c r="B75" s="109"/>
      <c r="C75" s="110"/>
      <c r="D75" s="116"/>
      <c r="E75" s="84">
        <f t="shared" si="11"/>
        <v>0.03</v>
      </c>
      <c r="F75" s="81">
        <f t="shared" si="12"/>
        <v>0</v>
      </c>
      <c r="H75" s="38">
        <f t="shared" si="13"/>
        <v>0</v>
      </c>
      <c r="I75" s="38">
        <f t="shared" si="14"/>
        <v>0</v>
      </c>
    </row>
    <row r="76" spans="1:9" x14ac:dyDescent="0.2">
      <c r="A76">
        <f t="shared" si="4"/>
        <v>61</v>
      </c>
      <c r="B76" s="109"/>
      <c r="C76" s="110"/>
      <c r="D76" s="116"/>
      <c r="E76" s="84">
        <f t="shared" si="11"/>
        <v>0.03</v>
      </c>
      <c r="F76" s="81">
        <f t="shared" si="12"/>
        <v>0</v>
      </c>
      <c r="H76" s="38">
        <f t="shared" si="13"/>
        <v>0</v>
      </c>
      <c r="I76" s="38">
        <f t="shared" si="14"/>
        <v>0</v>
      </c>
    </row>
    <row r="77" spans="1:9" x14ac:dyDescent="0.2">
      <c r="A77">
        <f t="shared" si="4"/>
        <v>62</v>
      </c>
      <c r="B77" s="109"/>
      <c r="C77" s="110"/>
      <c r="D77" s="116"/>
      <c r="E77" s="84">
        <f t="shared" si="11"/>
        <v>0.03</v>
      </c>
      <c r="F77" s="81">
        <f t="shared" si="12"/>
        <v>0</v>
      </c>
      <c r="H77" s="38">
        <f t="shared" si="13"/>
        <v>0</v>
      </c>
      <c r="I77" s="38">
        <f t="shared" si="14"/>
        <v>0</v>
      </c>
    </row>
    <row r="78" spans="1:9" x14ac:dyDescent="0.2">
      <c r="A78">
        <f t="shared" si="4"/>
        <v>63</v>
      </c>
      <c r="B78" s="109"/>
      <c r="C78" s="110"/>
      <c r="D78" s="116"/>
      <c r="E78" s="84">
        <f t="shared" si="11"/>
        <v>0.03</v>
      </c>
      <c r="F78" s="81">
        <f t="shared" si="12"/>
        <v>0</v>
      </c>
      <c r="H78" s="38">
        <f t="shared" si="13"/>
        <v>0</v>
      </c>
      <c r="I78" s="38">
        <f t="shared" si="14"/>
        <v>0</v>
      </c>
    </row>
    <row r="79" spans="1:9" x14ac:dyDescent="0.2">
      <c r="A79">
        <f t="shared" si="4"/>
        <v>64</v>
      </c>
      <c r="B79" s="109"/>
      <c r="C79" s="110"/>
      <c r="D79" s="116"/>
      <c r="E79" s="84">
        <f t="shared" si="11"/>
        <v>0.03</v>
      </c>
      <c r="F79" s="81">
        <f t="shared" si="12"/>
        <v>0</v>
      </c>
      <c r="H79" s="38">
        <f t="shared" si="13"/>
        <v>0</v>
      </c>
      <c r="I79" s="38">
        <f t="shared" si="14"/>
        <v>0</v>
      </c>
    </row>
    <row r="80" spans="1:9" x14ac:dyDescent="0.2">
      <c r="A80">
        <f t="shared" si="4"/>
        <v>65</v>
      </c>
      <c r="B80" s="109"/>
      <c r="C80" s="110"/>
      <c r="D80" s="116"/>
      <c r="E80" s="84">
        <f t="shared" si="11"/>
        <v>0.03</v>
      </c>
      <c r="F80" s="81">
        <f t="shared" si="12"/>
        <v>0</v>
      </c>
      <c r="H80" s="38">
        <f t="shared" si="13"/>
        <v>0</v>
      </c>
      <c r="I80" s="38">
        <f t="shared" si="14"/>
        <v>0</v>
      </c>
    </row>
    <row r="81" spans="1:9" x14ac:dyDescent="0.2">
      <c r="A81">
        <f t="shared" si="4"/>
        <v>66</v>
      </c>
      <c r="B81" s="109"/>
      <c r="C81" s="110"/>
      <c r="D81" s="116"/>
      <c r="E81" s="84">
        <f t="shared" si="11"/>
        <v>0.03</v>
      </c>
      <c r="F81" s="81">
        <f t="shared" si="12"/>
        <v>0</v>
      </c>
      <c r="H81" s="38">
        <f t="shared" si="13"/>
        <v>0</v>
      </c>
      <c r="I81" s="38">
        <f t="shared" si="14"/>
        <v>0</v>
      </c>
    </row>
    <row r="82" spans="1:9" x14ac:dyDescent="0.2">
      <c r="A82">
        <f t="shared" ref="A82:A101" si="15">A81+1</f>
        <v>67</v>
      </c>
      <c r="B82" s="109"/>
      <c r="C82" s="110"/>
      <c r="D82" s="116"/>
      <c r="E82" s="84">
        <f t="shared" si="11"/>
        <v>0.03</v>
      </c>
      <c r="F82" s="81">
        <f t="shared" si="12"/>
        <v>0</v>
      </c>
      <c r="H82" s="38">
        <f t="shared" si="13"/>
        <v>0</v>
      </c>
      <c r="I82" s="38">
        <f t="shared" si="14"/>
        <v>0</v>
      </c>
    </row>
    <row r="83" spans="1:9" x14ac:dyDescent="0.2">
      <c r="A83">
        <f t="shared" si="15"/>
        <v>68</v>
      </c>
      <c r="B83" s="109"/>
      <c r="C83" s="110"/>
      <c r="D83" s="116"/>
      <c r="E83" s="84">
        <f t="shared" si="11"/>
        <v>0.03</v>
      </c>
      <c r="F83" s="81">
        <f t="shared" si="12"/>
        <v>0</v>
      </c>
      <c r="H83" s="38">
        <f t="shared" si="13"/>
        <v>0</v>
      </c>
      <c r="I83" s="38">
        <f t="shared" si="14"/>
        <v>0</v>
      </c>
    </row>
    <row r="84" spans="1:9" x14ac:dyDescent="0.2">
      <c r="A84">
        <f t="shared" si="15"/>
        <v>69</v>
      </c>
      <c r="B84" s="109"/>
      <c r="C84" s="110"/>
      <c r="D84" s="116"/>
      <c r="E84" s="84">
        <f t="shared" si="11"/>
        <v>0.03</v>
      </c>
      <c r="F84" s="81">
        <f t="shared" si="12"/>
        <v>0</v>
      </c>
      <c r="H84" s="38">
        <f t="shared" si="13"/>
        <v>0</v>
      </c>
      <c r="I84" s="38">
        <f t="shared" si="14"/>
        <v>0</v>
      </c>
    </row>
    <row r="85" spans="1:9" x14ac:dyDescent="0.2">
      <c r="A85">
        <f t="shared" si="15"/>
        <v>70</v>
      </c>
      <c r="B85" s="109"/>
      <c r="C85" s="110"/>
      <c r="D85" s="116"/>
      <c r="E85" s="84">
        <f t="shared" si="11"/>
        <v>0.03</v>
      </c>
      <c r="F85" s="81">
        <f t="shared" si="12"/>
        <v>0</v>
      </c>
      <c r="H85" s="38">
        <f t="shared" si="13"/>
        <v>0</v>
      </c>
      <c r="I85" s="38">
        <f t="shared" si="14"/>
        <v>0</v>
      </c>
    </row>
    <row r="86" spans="1:9" x14ac:dyDescent="0.2">
      <c r="A86">
        <f t="shared" si="15"/>
        <v>71</v>
      </c>
      <c r="B86" s="109"/>
      <c r="C86" s="110"/>
      <c r="D86" s="116"/>
      <c r="E86" s="84">
        <f t="shared" si="11"/>
        <v>0.03</v>
      </c>
      <c r="F86" s="81">
        <f t="shared" si="12"/>
        <v>0</v>
      </c>
      <c r="H86" s="38">
        <f t="shared" si="13"/>
        <v>0</v>
      </c>
      <c r="I86" s="38">
        <f t="shared" si="14"/>
        <v>0</v>
      </c>
    </row>
    <row r="87" spans="1:9" x14ac:dyDescent="0.2">
      <c r="A87">
        <f t="shared" si="15"/>
        <v>72</v>
      </c>
      <c r="B87" s="109"/>
      <c r="C87" s="110"/>
      <c r="D87" s="116"/>
      <c r="E87" s="84">
        <f t="shared" si="11"/>
        <v>0.03</v>
      </c>
      <c r="F87" s="81">
        <f t="shared" si="12"/>
        <v>0</v>
      </c>
      <c r="H87" s="38">
        <f t="shared" si="13"/>
        <v>0</v>
      </c>
      <c r="I87" s="38">
        <f t="shared" si="14"/>
        <v>0</v>
      </c>
    </row>
    <row r="88" spans="1:9" x14ac:dyDescent="0.2">
      <c r="A88">
        <f t="shared" si="15"/>
        <v>73</v>
      </c>
      <c r="B88" s="109"/>
      <c r="C88" s="110"/>
      <c r="D88" s="116"/>
      <c r="E88" s="84">
        <f t="shared" si="11"/>
        <v>0.03</v>
      </c>
      <c r="F88" s="81">
        <f t="shared" si="12"/>
        <v>0</v>
      </c>
      <c r="H88" s="38">
        <f t="shared" si="13"/>
        <v>0</v>
      </c>
      <c r="I88" s="38">
        <f t="shared" si="14"/>
        <v>0</v>
      </c>
    </row>
    <row r="89" spans="1:9" x14ac:dyDescent="0.2">
      <c r="A89">
        <f t="shared" si="15"/>
        <v>74</v>
      </c>
      <c r="B89" s="109"/>
      <c r="C89" s="110"/>
      <c r="D89" s="116"/>
      <c r="E89" s="84">
        <f t="shared" si="11"/>
        <v>0.03</v>
      </c>
      <c r="F89" s="81">
        <f t="shared" si="12"/>
        <v>0</v>
      </c>
      <c r="H89" s="38">
        <f t="shared" si="13"/>
        <v>0</v>
      </c>
      <c r="I89" s="38">
        <f t="shared" si="14"/>
        <v>0</v>
      </c>
    </row>
    <row r="90" spans="1:9" x14ac:dyDescent="0.2">
      <c r="A90">
        <f t="shared" si="15"/>
        <v>75</v>
      </c>
      <c r="B90" s="109"/>
      <c r="C90" s="110"/>
      <c r="D90" s="116"/>
      <c r="E90" s="84">
        <f t="shared" si="11"/>
        <v>0.03</v>
      </c>
      <c r="F90" s="81">
        <f t="shared" si="12"/>
        <v>0</v>
      </c>
      <c r="H90" s="38">
        <f t="shared" si="13"/>
        <v>0</v>
      </c>
      <c r="I90" s="38">
        <f t="shared" si="14"/>
        <v>0</v>
      </c>
    </row>
    <row r="91" spans="1:9" x14ac:dyDescent="0.2">
      <c r="A91">
        <f t="shared" si="15"/>
        <v>76</v>
      </c>
      <c r="B91" s="109"/>
      <c r="C91" s="110"/>
      <c r="D91" s="116"/>
      <c r="E91" s="84">
        <f t="shared" si="11"/>
        <v>0.03</v>
      </c>
      <c r="F91" s="81">
        <f t="shared" si="12"/>
        <v>0</v>
      </c>
      <c r="H91" s="38">
        <f t="shared" si="13"/>
        <v>0</v>
      </c>
      <c r="I91" s="38">
        <f t="shared" si="14"/>
        <v>0</v>
      </c>
    </row>
    <row r="92" spans="1:9" x14ac:dyDescent="0.2">
      <c r="A92">
        <f t="shared" si="15"/>
        <v>77</v>
      </c>
      <c r="B92" s="109"/>
      <c r="C92" s="110"/>
      <c r="D92" s="116"/>
      <c r="E92" s="84">
        <f t="shared" si="11"/>
        <v>0.03</v>
      </c>
      <c r="F92" s="81">
        <f t="shared" si="12"/>
        <v>0</v>
      </c>
      <c r="H92" s="38">
        <f t="shared" si="13"/>
        <v>0</v>
      </c>
      <c r="I92" s="38">
        <f t="shared" si="14"/>
        <v>0</v>
      </c>
    </row>
    <row r="93" spans="1:9" x14ac:dyDescent="0.2">
      <c r="A93">
        <f t="shared" si="15"/>
        <v>78</v>
      </c>
      <c r="B93" s="109"/>
      <c r="C93" s="110"/>
      <c r="D93" s="116"/>
      <c r="E93" s="84">
        <f t="shared" si="11"/>
        <v>0.03</v>
      </c>
      <c r="F93" s="81">
        <f t="shared" si="12"/>
        <v>0</v>
      </c>
      <c r="H93" s="38">
        <f t="shared" si="13"/>
        <v>0</v>
      </c>
      <c r="I93" s="38">
        <f t="shared" si="14"/>
        <v>0</v>
      </c>
    </row>
    <row r="94" spans="1:9" x14ac:dyDescent="0.2">
      <c r="A94">
        <f t="shared" si="15"/>
        <v>79</v>
      </c>
      <c r="B94" s="109"/>
      <c r="C94" s="110"/>
      <c r="D94" s="116"/>
      <c r="E94" s="84">
        <f t="shared" si="11"/>
        <v>0.03</v>
      </c>
      <c r="F94" s="81">
        <f t="shared" si="12"/>
        <v>0</v>
      </c>
      <c r="H94" s="38">
        <f t="shared" si="13"/>
        <v>0</v>
      </c>
      <c r="I94" s="38">
        <f t="shared" si="14"/>
        <v>0</v>
      </c>
    </row>
    <row r="95" spans="1:9" x14ac:dyDescent="0.2">
      <c r="A95">
        <f t="shared" si="15"/>
        <v>80</v>
      </c>
      <c r="B95" s="109"/>
      <c r="C95" s="110"/>
      <c r="D95" s="116"/>
      <c r="E95" s="84">
        <f t="shared" si="11"/>
        <v>0.03</v>
      </c>
      <c r="F95" s="81">
        <f t="shared" si="12"/>
        <v>0</v>
      </c>
      <c r="H95" s="38">
        <f t="shared" si="13"/>
        <v>0</v>
      </c>
      <c r="I95" s="38">
        <f t="shared" si="14"/>
        <v>0</v>
      </c>
    </row>
    <row r="96" spans="1:9" x14ac:dyDescent="0.2">
      <c r="A96">
        <f t="shared" si="15"/>
        <v>81</v>
      </c>
      <c r="B96" s="109"/>
      <c r="C96" s="110"/>
      <c r="D96" s="116"/>
      <c r="E96" s="84">
        <f t="shared" si="11"/>
        <v>0.03</v>
      </c>
      <c r="F96" s="81">
        <f t="shared" si="12"/>
        <v>0</v>
      </c>
      <c r="H96" s="38">
        <f t="shared" si="13"/>
        <v>0</v>
      </c>
      <c r="I96" s="38">
        <f t="shared" si="14"/>
        <v>0</v>
      </c>
    </row>
    <row r="97" spans="1:9" x14ac:dyDescent="0.2">
      <c r="A97">
        <f t="shared" si="15"/>
        <v>82</v>
      </c>
      <c r="B97" s="109"/>
      <c r="C97" s="110"/>
      <c r="D97" s="116"/>
      <c r="E97" s="84">
        <f t="shared" si="11"/>
        <v>0.03</v>
      </c>
      <c r="F97" s="81">
        <f t="shared" si="12"/>
        <v>0</v>
      </c>
      <c r="H97" s="38">
        <f t="shared" si="13"/>
        <v>0</v>
      </c>
      <c r="I97" s="38">
        <f t="shared" si="14"/>
        <v>0</v>
      </c>
    </row>
    <row r="98" spans="1:9" x14ac:dyDescent="0.2">
      <c r="A98">
        <f t="shared" si="15"/>
        <v>83</v>
      </c>
      <c r="B98" s="109"/>
      <c r="C98" s="110"/>
      <c r="D98" s="116"/>
      <c r="E98" s="84">
        <f t="shared" si="11"/>
        <v>0.03</v>
      </c>
      <c r="F98" s="81">
        <f t="shared" si="12"/>
        <v>0</v>
      </c>
      <c r="H98" s="38">
        <f t="shared" si="13"/>
        <v>0</v>
      </c>
      <c r="I98" s="38">
        <f t="shared" si="14"/>
        <v>0</v>
      </c>
    </row>
    <row r="99" spans="1:9" x14ac:dyDescent="0.2">
      <c r="A99">
        <f t="shared" si="15"/>
        <v>84</v>
      </c>
      <c r="B99" s="109"/>
      <c r="C99" s="110"/>
      <c r="D99" s="116"/>
      <c r="E99" s="84">
        <f t="shared" si="11"/>
        <v>0.03</v>
      </c>
      <c r="F99" s="81">
        <f t="shared" si="12"/>
        <v>0</v>
      </c>
      <c r="H99" s="38">
        <f t="shared" si="13"/>
        <v>0</v>
      </c>
      <c r="I99" s="38">
        <f t="shared" si="14"/>
        <v>0</v>
      </c>
    </row>
    <row r="100" spans="1:9" x14ac:dyDescent="0.2">
      <c r="A100">
        <f t="shared" si="15"/>
        <v>85</v>
      </c>
      <c r="B100" s="109"/>
      <c r="C100" s="110"/>
      <c r="D100" s="116"/>
      <c r="E100" s="84">
        <f t="shared" si="11"/>
        <v>0.03</v>
      </c>
      <c r="F100" s="81">
        <f t="shared" si="12"/>
        <v>0</v>
      </c>
      <c r="H100" s="38">
        <f t="shared" si="13"/>
        <v>0</v>
      </c>
      <c r="I100" s="38">
        <f t="shared" si="14"/>
        <v>0</v>
      </c>
    </row>
    <row r="101" spans="1:9" x14ac:dyDescent="0.2">
      <c r="A101">
        <f t="shared" si="15"/>
        <v>86</v>
      </c>
      <c r="B101" s="109"/>
      <c r="C101" s="110"/>
      <c r="D101" s="116"/>
      <c r="E101" s="84">
        <f t="shared" si="11"/>
        <v>0.03</v>
      </c>
      <c r="F101" s="81">
        <f t="shared" si="12"/>
        <v>0</v>
      </c>
      <c r="H101" s="38">
        <f t="shared" si="13"/>
        <v>0</v>
      </c>
      <c r="I101" s="38">
        <f t="shared" si="14"/>
        <v>0</v>
      </c>
    </row>
    <row r="102" spans="1:9" x14ac:dyDescent="0.2">
      <c r="A102">
        <f>A101+1</f>
        <v>87</v>
      </c>
      <c r="B102" s="109"/>
      <c r="C102" s="110"/>
      <c r="D102" s="116"/>
      <c r="E102" s="84">
        <f t="shared" si="11"/>
        <v>0.03</v>
      </c>
      <c r="F102" s="81">
        <f t="shared" si="12"/>
        <v>0</v>
      </c>
      <c r="H102" s="38">
        <f t="shared" si="13"/>
        <v>0</v>
      </c>
      <c r="I102" s="38">
        <f t="shared" si="14"/>
        <v>0</v>
      </c>
    </row>
    <row r="103" spans="1:9" x14ac:dyDescent="0.2">
      <c r="A103">
        <f t="shared" ref="A103:A111" si="16">A102+1</f>
        <v>88</v>
      </c>
      <c r="B103" s="109"/>
      <c r="C103" s="110"/>
      <c r="D103" s="116"/>
      <c r="E103" s="84">
        <f t="shared" si="11"/>
        <v>0.03</v>
      </c>
      <c r="F103" s="81">
        <f t="shared" si="12"/>
        <v>0</v>
      </c>
      <c r="H103" s="38">
        <f t="shared" si="13"/>
        <v>0</v>
      </c>
      <c r="I103" s="38">
        <f t="shared" si="14"/>
        <v>0</v>
      </c>
    </row>
    <row r="104" spans="1:9" x14ac:dyDescent="0.2">
      <c r="A104">
        <f t="shared" si="16"/>
        <v>89</v>
      </c>
      <c r="B104" s="109"/>
      <c r="C104" s="110"/>
      <c r="D104" s="116"/>
      <c r="E104" s="84">
        <f t="shared" si="11"/>
        <v>0.03</v>
      </c>
      <c r="F104" s="81">
        <f t="shared" si="12"/>
        <v>0</v>
      </c>
      <c r="H104" s="38">
        <f t="shared" si="13"/>
        <v>0</v>
      </c>
      <c r="I104" s="38">
        <f t="shared" si="14"/>
        <v>0</v>
      </c>
    </row>
    <row r="105" spans="1:9" x14ac:dyDescent="0.2">
      <c r="A105">
        <f t="shared" si="16"/>
        <v>90</v>
      </c>
      <c r="B105" s="109"/>
      <c r="C105" s="110"/>
      <c r="D105" s="116"/>
      <c r="E105" s="84">
        <f t="shared" si="11"/>
        <v>0.03</v>
      </c>
      <c r="F105" s="81">
        <f t="shared" si="12"/>
        <v>0</v>
      </c>
      <c r="H105" s="38">
        <f t="shared" si="13"/>
        <v>0</v>
      </c>
      <c r="I105" s="38">
        <f t="shared" si="14"/>
        <v>0</v>
      </c>
    </row>
    <row r="106" spans="1:9" x14ac:dyDescent="0.2">
      <c r="A106">
        <f t="shared" si="16"/>
        <v>91</v>
      </c>
      <c r="B106" s="109"/>
      <c r="C106" s="110"/>
      <c r="D106" s="116"/>
      <c r="E106" s="84">
        <f t="shared" si="11"/>
        <v>0.03</v>
      </c>
      <c r="F106" s="81">
        <f t="shared" si="12"/>
        <v>0</v>
      </c>
      <c r="H106" s="38">
        <f t="shared" si="13"/>
        <v>0</v>
      </c>
      <c r="I106" s="38">
        <f t="shared" si="14"/>
        <v>0</v>
      </c>
    </row>
    <row r="107" spans="1:9" x14ac:dyDescent="0.2">
      <c r="A107">
        <f t="shared" si="16"/>
        <v>92</v>
      </c>
      <c r="B107" s="109"/>
      <c r="C107" s="110"/>
      <c r="D107" s="116"/>
      <c r="E107" s="84">
        <f t="shared" si="11"/>
        <v>0.03</v>
      </c>
      <c r="F107" s="81">
        <f t="shared" si="12"/>
        <v>0</v>
      </c>
      <c r="H107" s="38">
        <f t="shared" si="13"/>
        <v>0</v>
      </c>
      <c r="I107" s="38">
        <f t="shared" si="14"/>
        <v>0</v>
      </c>
    </row>
    <row r="108" spans="1:9" x14ac:dyDescent="0.2">
      <c r="A108">
        <f t="shared" si="16"/>
        <v>93</v>
      </c>
      <c r="B108" s="109"/>
      <c r="C108" s="110"/>
      <c r="D108" s="116"/>
      <c r="E108" s="84">
        <f t="shared" si="11"/>
        <v>0.03</v>
      </c>
      <c r="F108" s="81">
        <f t="shared" si="12"/>
        <v>0</v>
      </c>
      <c r="H108" s="38">
        <f t="shared" si="13"/>
        <v>0</v>
      </c>
      <c r="I108" s="38">
        <f t="shared" si="14"/>
        <v>0</v>
      </c>
    </row>
    <row r="109" spans="1:9" x14ac:dyDescent="0.2">
      <c r="A109">
        <f t="shared" si="16"/>
        <v>94</v>
      </c>
      <c r="B109" s="109"/>
      <c r="C109" s="110"/>
      <c r="D109" s="116"/>
      <c r="E109" s="84">
        <f t="shared" si="11"/>
        <v>0.03</v>
      </c>
      <c r="F109" s="81">
        <f t="shared" si="12"/>
        <v>0</v>
      </c>
      <c r="H109" s="38">
        <f t="shared" si="13"/>
        <v>0</v>
      </c>
      <c r="I109" s="38">
        <f t="shared" si="14"/>
        <v>0</v>
      </c>
    </row>
    <row r="110" spans="1:9" x14ac:dyDescent="0.2">
      <c r="A110">
        <f t="shared" si="16"/>
        <v>95</v>
      </c>
      <c r="B110" s="109"/>
      <c r="C110" s="110"/>
      <c r="D110" s="116"/>
      <c r="E110" s="84">
        <f t="shared" si="11"/>
        <v>0.03</v>
      </c>
      <c r="F110" s="81">
        <f t="shared" si="12"/>
        <v>0</v>
      </c>
      <c r="H110" s="38">
        <f t="shared" si="13"/>
        <v>0</v>
      </c>
      <c r="I110" s="38">
        <f t="shared" si="14"/>
        <v>0</v>
      </c>
    </row>
    <row r="111" spans="1:9" x14ac:dyDescent="0.2">
      <c r="A111">
        <f t="shared" si="16"/>
        <v>96</v>
      </c>
      <c r="B111" s="109"/>
      <c r="C111" s="110"/>
      <c r="D111" s="116"/>
      <c r="E111" s="84">
        <f t="shared" si="11"/>
        <v>0.03</v>
      </c>
      <c r="F111" s="81">
        <f t="shared" si="12"/>
        <v>0</v>
      </c>
      <c r="H111" s="38">
        <f t="shared" si="13"/>
        <v>0</v>
      </c>
      <c r="I111" s="38">
        <f t="shared" si="14"/>
        <v>0</v>
      </c>
    </row>
    <row r="112" spans="1:9" x14ac:dyDescent="0.2">
      <c r="A112">
        <f>A111+1</f>
        <v>97</v>
      </c>
      <c r="B112" s="109"/>
      <c r="C112" s="110"/>
      <c r="D112" s="116"/>
      <c r="E112" s="84">
        <f t="shared" si="11"/>
        <v>0.03</v>
      </c>
      <c r="F112" s="81">
        <f t="shared" si="12"/>
        <v>0</v>
      </c>
      <c r="H112" s="38">
        <f t="shared" si="13"/>
        <v>0</v>
      </c>
      <c r="I112" s="38">
        <f t="shared" si="14"/>
        <v>0</v>
      </c>
    </row>
    <row r="113" spans="1:9" x14ac:dyDescent="0.2">
      <c r="A113">
        <f t="shared" ref="A113:A115" si="17">A112+1</f>
        <v>98</v>
      </c>
      <c r="B113" s="109"/>
      <c r="C113" s="110"/>
      <c r="D113" s="116"/>
      <c r="E113" s="84">
        <f t="shared" si="11"/>
        <v>0.03</v>
      </c>
      <c r="F113" s="81">
        <f t="shared" si="12"/>
        <v>0</v>
      </c>
      <c r="H113" s="38">
        <f t="shared" si="13"/>
        <v>0</v>
      </c>
      <c r="I113" s="38">
        <f t="shared" si="14"/>
        <v>0</v>
      </c>
    </row>
    <row r="114" spans="1:9" x14ac:dyDescent="0.2">
      <c r="A114">
        <f t="shared" si="17"/>
        <v>99</v>
      </c>
      <c r="B114" s="109"/>
      <c r="C114" s="110"/>
      <c r="D114" s="116"/>
      <c r="E114" s="84">
        <f t="shared" ref="E114:E115" si="18">HLOOKUP(C114,C$7:I$8,2,0)</f>
        <v>0.03</v>
      </c>
      <c r="F114" s="81">
        <f t="shared" ref="F114:F115" si="19">HLOOKUP(C114,C$7:I$9,3,0)</f>
        <v>0</v>
      </c>
      <c r="H114" s="38">
        <f t="shared" ref="H114:H115" si="20">MAX(0,D114-E114*L$7)</f>
        <v>0</v>
      </c>
      <c r="I114" s="38">
        <f t="shared" ref="I114:I115" si="21">F114*H114</f>
        <v>0</v>
      </c>
    </row>
    <row r="115" spans="1:9" x14ac:dyDescent="0.2">
      <c r="A115">
        <f t="shared" si="17"/>
        <v>100</v>
      </c>
      <c r="B115" s="112"/>
      <c r="C115" s="113"/>
      <c r="D115" s="117"/>
      <c r="E115" s="85">
        <f t="shared" si="18"/>
        <v>0.03</v>
      </c>
      <c r="F115" s="82">
        <f t="shared" si="19"/>
        <v>0</v>
      </c>
      <c r="H115" s="40">
        <f t="shared" si="20"/>
        <v>0</v>
      </c>
      <c r="I115" s="40">
        <f t="shared" si="21"/>
        <v>0</v>
      </c>
    </row>
  </sheetData>
  <sheetProtection algorithmName="SHA-512" hashValue="ZiuPOXKRB7aZrwKMjx+Omiu3mLnSgBVydPyKoGVEEijlnSZfBWZxRqyKdtpv1fbwlJGryMmAYTm+LXjqr3DeXA==" saltValue="YDDReoYUE2WOCSz67Oz11g==" spinCount="100000" sheet="1" objects="1" scenarios="1"/>
  <mergeCells count="6">
    <mergeCell ref="E12:F12"/>
    <mergeCell ref="B2:C2"/>
    <mergeCell ref="B3:C3"/>
    <mergeCell ref="K6:L6"/>
    <mergeCell ref="C6:I6"/>
    <mergeCell ref="B6:B7"/>
  </mergeCells>
  <dataValidations count="1">
    <dataValidation type="list" allowBlank="1" showInputMessage="1" showErrorMessage="1" sqref="C16:C115" xr:uid="{00000000-0002-0000-0300-000000000000}">
      <formula1>Kredietklasse</formula1>
    </dataValidation>
  </dataValidations>
  <pageMargins left="0.7" right="0.7" top="0.75" bottom="0.75" header="0.3" footer="0.3"/>
  <pageSetup paperSize="9" scale="86" fitToHeight="0" orientation="landscape" r:id="rId1"/>
  <headerFooter>
    <oddHeader>&amp;L&amp;"Aptos"&amp;10&amp;K2FB5E4 | DNB UNRESTRICTED |&amp;1#_x000D_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A1:L115"/>
  <sheetViews>
    <sheetView showGridLines="0" zoomScale="90" zoomScaleNormal="90" workbookViewId="0">
      <pane xSplit="1" ySplit="15" topLeftCell="B16" activePane="bottomRight" state="frozen"/>
      <selection pane="topRight" activeCell="B1" sqref="B1"/>
      <selection pane="bottomLeft" activeCell="A16" sqref="A16"/>
      <selection pane="bottomRight" activeCell="F3" sqref="F3"/>
    </sheetView>
  </sheetViews>
  <sheetFormatPr defaultRowHeight="12.75" x14ac:dyDescent="0.2"/>
  <cols>
    <col min="1" max="1" width="4.42578125" customWidth="1"/>
    <col min="2" max="2" width="46.28515625" customWidth="1"/>
    <col min="3" max="3" width="10.42578125" customWidth="1"/>
    <col min="4" max="4" width="14" customWidth="1"/>
    <col min="7" max="7" width="9.5703125" customWidth="1"/>
    <col min="8" max="8" width="12.85546875" customWidth="1"/>
    <col min="9" max="9" width="12" customWidth="1"/>
    <col min="11" max="11" width="18.28515625" customWidth="1"/>
    <col min="12" max="12" width="13" customWidth="1"/>
  </cols>
  <sheetData>
    <row r="1" spans="1:12" ht="13.5" thickBot="1" x14ac:dyDescent="0.25"/>
    <row r="2" spans="1:12" ht="35.25" customHeight="1" x14ac:dyDescent="0.2">
      <c r="B2" s="140" t="str">
        <f>Invulinstructie!D20</f>
        <v>Hypotheek- of publieke sector gedekte obligaties</v>
      </c>
      <c r="C2" s="142"/>
    </row>
    <row r="3" spans="1:12" ht="21" customHeight="1" thickBot="1" x14ac:dyDescent="0.25">
      <c r="B3" s="156" t="str">
        <f>Invulinstructie!J20</f>
        <v>artikel 187, lid 1</v>
      </c>
      <c r="C3" s="157"/>
    </row>
    <row r="6" spans="1:12" x14ac:dyDescent="0.2">
      <c r="B6" s="22"/>
      <c r="C6" s="162" t="s">
        <v>53</v>
      </c>
      <c r="D6" s="163"/>
      <c r="E6" s="163"/>
      <c r="F6" s="163"/>
      <c r="G6" s="163"/>
      <c r="H6" s="163"/>
      <c r="I6" s="164"/>
      <c r="K6" s="152" t="s">
        <v>52</v>
      </c>
      <c r="L6" s="153"/>
    </row>
    <row r="7" spans="1:12" x14ac:dyDescent="0.2">
      <c r="B7" s="42"/>
      <c r="C7" s="29">
        <v>0</v>
      </c>
      <c r="D7" s="29">
        <v>1</v>
      </c>
      <c r="E7" s="29">
        <v>2</v>
      </c>
      <c r="F7" s="29">
        <v>3</v>
      </c>
      <c r="G7" s="29">
        <v>4</v>
      </c>
      <c r="H7" s="29">
        <v>5</v>
      </c>
      <c r="I7" s="29">
        <v>6</v>
      </c>
      <c r="K7" s="30" t="s">
        <v>90</v>
      </c>
      <c r="L7" s="79">
        <f>Berekeningsgrondslag!J24</f>
        <v>0</v>
      </c>
    </row>
    <row r="8" spans="1:12" x14ac:dyDescent="0.2">
      <c r="B8" s="28" t="s">
        <v>54</v>
      </c>
      <c r="C8" s="24">
        <v>0.15</v>
      </c>
      <c r="D8" s="24">
        <v>0.15</v>
      </c>
      <c r="E8" s="24">
        <f>Standaard!E8</f>
        <v>0.03</v>
      </c>
      <c r="F8" s="24">
        <f>Standaard!F8</f>
        <v>1.4999999999999999E-2</v>
      </c>
      <c r="G8" s="24">
        <f>Standaard!G8</f>
        <v>1.4999999999999999E-2</v>
      </c>
      <c r="H8" s="24">
        <f>Standaard!H8</f>
        <v>1.4999999999999999E-2</v>
      </c>
      <c r="I8" s="24">
        <f>Standaard!I8</f>
        <v>1.4999999999999999E-2</v>
      </c>
      <c r="K8" s="30" t="s">
        <v>56</v>
      </c>
      <c r="L8" s="27">
        <f>COUNTIF(I16:I115,"&gt;0")</f>
        <v>0</v>
      </c>
    </row>
    <row r="9" spans="1:12" x14ac:dyDescent="0.2">
      <c r="B9" s="28" t="s">
        <v>55</v>
      </c>
      <c r="C9" s="25">
        <f>Standaard!C9</f>
        <v>0.12</v>
      </c>
      <c r="D9" s="25">
        <f>Standaard!D9</f>
        <v>0.12</v>
      </c>
      <c r="E9" s="25">
        <f>Standaard!E9</f>
        <v>0.21</v>
      </c>
      <c r="F9" s="25">
        <f>Standaard!F9</f>
        <v>0.27</v>
      </c>
      <c r="G9" s="25">
        <f>Standaard!G9</f>
        <v>0.73</v>
      </c>
      <c r="H9" s="25">
        <f>Standaard!H9</f>
        <v>0.73</v>
      </c>
      <c r="I9" s="25">
        <f>Standaard!I9</f>
        <v>0.73</v>
      </c>
      <c r="K9" s="30" t="s">
        <v>150</v>
      </c>
      <c r="L9" s="79">
        <f>D12</f>
        <v>0</v>
      </c>
    </row>
    <row r="10" spans="1:12" x14ac:dyDescent="0.2">
      <c r="K10" s="30" t="s">
        <v>151</v>
      </c>
      <c r="L10" s="79">
        <f>H12</f>
        <v>0</v>
      </c>
    </row>
    <row r="11" spans="1:12" x14ac:dyDescent="0.2">
      <c r="K11" s="30" t="s">
        <v>152</v>
      </c>
      <c r="L11" s="79">
        <f>I12</f>
        <v>0</v>
      </c>
    </row>
    <row r="12" spans="1:12" x14ac:dyDescent="0.2">
      <c r="D12" s="14">
        <f>SUM(D16:D115)</f>
        <v>0</v>
      </c>
      <c r="E12" s="160" t="s">
        <v>29</v>
      </c>
      <c r="F12" s="161"/>
      <c r="H12" s="14">
        <f>SUM(H16:H115)</f>
        <v>0</v>
      </c>
      <c r="I12" s="14">
        <f>SUMSQ(I16:I115)^0.5</f>
        <v>0</v>
      </c>
    </row>
    <row r="13" spans="1:12" x14ac:dyDescent="0.2">
      <c r="B13" s="22"/>
      <c r="C13" s="32" t="s">
        <v>58</v>
      </c>
      <c r="D13" s="32" t="s">
        <v>85</v>
      </c>
      <c r="E13" s="32"/>
      <c r="F13" s="32" t="s">
        <v>61</v>
      </c>
      <c r="H13" s="32" t="s">
        <v>62</v>
      </c>
      <c r="I13" s="32" t="s">
        <v>63</v>
      </c>
    </row>
    <row r="14" spans="1:12" x14ac:dyDescent="0.2">
      <c r="B14" s="31" t="s">
        <v>57</v>
      </c>
      <c r="C14" s="31" t="s">
        <v>0</v>
      </c>
      <c r="D14" s="31" t="s">
        <v>5</v>
      </c>
      <c r="E14" s="31" t="s">
        <v>60</v>
      </c>
      <c r="F14" s="31" t="s">
        <v>8</v>
      </c>
      <c r="H14" s="31" t="s">
        <v>9</v>
      </c>
      <c r="I14" s="31" t="s">
        <v>11</v>
      </c>
    </row>
    <row r="15" spans="1:12" x14ac:dyDescent="0.2">
      <c r="B15" s="33"/>
      <c r="C15" s="33" t="s">
        <v>1</v>
      </c>
      <c r="D15" s="121" t="s">
        <v>6</v>
      </c>
      <c r="E15" s="121" t="s">
        <v>7</v>
      </c>
      <c r="F15" s="121" t="s">
        <v>4</v>
      </c>
      <c r="H15" s="121" t="s">
        <v>10</v>
      </c>
      <c r="I15" s="121" t="s">
        <v>12</v>
      </c>
    </row>
    <row r="16" spans="1:12" x14ac:dyDescent="0.2">
      <c r="A16">
        <v>1</v>
      </c>
      <c r="B16" s="106"/>
      <c r="C16" s="107"/>
      <c r="D16" s="115"/>
      <c r="E16" s="83">
        <f>HLOOKUP(C16,C$7:I$8,2,0)</f>
        <v>0.15</v>
      </c>
      <c r="F16" s="80">
        <f>HLOOKUP(C16,C$7:I$9,3,0)</f>
        <v>0.12</v>
      </c>
      <c r="H16" s="36">
        <f t="shared" ref="H16:H50" si="0">MAX(0,D16-E16*L$7)</f>
        <v>0</v>
      </c>
      <c r="I16" s="36">
        <f t="shared" ref="I16:I21" si="1">F16*H16</f>
        <v>0</v>
      </c>
    </row>
    <row r="17" spans="1:9" x14ac:dyDescent="0.2">
      <c r="A17">
        <f>A16+1</f>
        <v>2</v>
      </c>
      <c r="B17" s="109"/>
      <c r="C17" s="110"/>
      <c r="D17" s="116"/>
      <c r="E17" s="84">
        <f t="shared" ref="E17:E21" si="2">HLOOKUP(C17,C$7:I$8,2,0)</f>
        <v>0.15</v>
      </c>
      <c r="F17" s="81">
        <f t="shared" ref="F17:F21" si="3">HLOOKUP(C17,C$7:I$9,3,0)</f>
        <v>0.12</v>
      </c>
      <c r="H17" s="38">
        <f t="shared" si="0"/>
        <v>0</v>
      </c>
      <c r="I17" s="38">
        <f t="shared" si="1"/>
        <v>0</v>
      </c>
    </row>
    <row r="18" spans="1:9" x14ac:dyDescent="0.2">
      <c r="A18">
        <f t="shared" ref="A18:A81" si="4">A17+1</f>
        <v>3</v>
      </c>
      <c r="B18" s="109"/>
      <c r="C18" s="110"/>
      <c r="D18" s="116"/>
      <c r="E18" s="84">
        <f t="shared" si="2"/>
        <v>0.15</v>
      </c>
      <c r="F18" s="81">
        <f t="shared" si="3"/>
        <v>0.12</v>
      </c>
      <c r="H18" s="38">
        <f t="shared" si="0"/>
        <v>0</v>
      </c>
      <c r="I18" s="38">
        <f t="shared" si="1"/>
        <v>0</v>
      </c>
    </row>
    <row r="19" spans="1:9" x14ac:dyDescent="0.2">
      <c r="A19">
        <f t="shared" si="4"/>
        <v>4</v>
      </c>
      <c r="B19" s="109"/>
      <c r="C19" s="110"/>
      <c r="D19" s="116"/>
      <c r="E19" s="84">
        <f t="shared" si="2"/>
        <v>0.15</v>
      </c>
      <c r="F19" s="81">
        <f t="shared" si="3"/>
        <v>0.12</v>
      </c>
      <c r="H19" s="38">
        <f t="shared" si="0"/>
        <v>0</v>
      </c>
      <c r="I19" s="38">
        <f t="shared" si="1"/>
        <v>0</v>
      </c>
    </row>
    <row r="20" spans="1:9" x14ac:dyDescent="0.2">
      <c r="A20">
        <f t="shared" si="4"/>
        <v>5</v>
      </c>
      <c r="B20" s="109"/>
      <c r="C20" s="110"/>
      <c r="D20" s="116"/>
      <c r="E20" s="84">
        <f t="shared" si="2"/>
        <v>0.15</v>
      </c>
      <c r="F20" s="81">
        <f t="shared" si="3"/>
        <v>0.12</v>
      </c>
      <c r="H20" s="38">
        <f t="shared" si="0"/>
        <v>0</v>
      </c>
      <c r="I20" s="38">
        <f t="shared" si="1"/>
        <v>0</v>
      </c>
    </row>
    <row r="21" spans="1:9" x14ac:dyDescent="0.2">
      <c r="A21">
        <f t="shared" si="4"/>
        <v>6</v>
      </c>
      <c r="B21" s="109"/>
      <c r="C21" s="110"/>
      <c r="D21" s="116"/>
      <c r="E21" s="84">
        <f t="shared" si="2"/>
        <v>0.15</v>
      </c>
      <c r="F21" s="81">
        <f t="shared" si="3"/>
        <v>0.12</v>
      </c>
      <c r="H21" s="38">
        <f t="shared" si="0"/>
        <v>0</v>
      </c>
      <c r="I21" s="38">
        <f t="shared" si="1"/>
        <v>0</v>
      </c>
    </row>
    <row r="22" spans="1:9" x14ac:dyDescent="0.2">
      <c r="A22">
        <f t="shared" si="4"/>
        <v>7</v>
      </c>
      <c r="B22" s="109"/>
      <c r="C22" s="110"/>
      <c r="D22" s="116"/>
      <c r="E22" s="84">
        <f t="shared" ref="E22" si="5">HLOOKUP(C22,C$7:I$8,2,0)</f>
        <v>0.15</v>
      </c>
      <c r="F22" s="81">
        <f t="shared" ref="F22" si="6">HLOOKUP(C22,C$7:I$9,3,0)</f>
        <v>0.12</v>
      </c>
      <c r="H22" s="38">
        <f t="shared" si="0"/>
        <v>0</v>
      </c>
      <c r="I22" s="38">
        <f t="shared" ref="I22" si="7">F22*H22</f>
        <v>0</v>
      </c>
    </row>
    <row r="23" spans="1:9" x14ac:dyDescent="0.2">
      <c r="A23">
        <f t="shared" si="4"/>
        <v>8</v>
      </c>
      <c r="B23" s="109"/>
      <c r="C23" s="110"/>
      <c r="D23" s="116"/>
      <c r="E23" s="84">
        <f t="shared" ref="E23:E50" si="8">HLOOKUP(C23,C$7:I$8,2,0)</f>
        <v>0.15</v>
      </c>
      <c r="F23" s="81">
        <f t="shared" ref="F23:F50" si="9">HLOOKUP(C23,C$7:I$9,3,0)</f>
        <v>0.12</v>
      </c>
      <c r="H23" s="38">
        <f t="shared" si="0"/>
        <v>0</v>
      </c>
      <c r="I23" s="38">
        <f t="shared" ref="I23:I50" si="10">F23*H23</f>
        <v>0</v>
      </c>
    </row>
    <row r="24" spans="1:9" x14ac:dyDescent="0.2">
      <c r="A24">
        <f t="shared" si="4"/>
        <v>9</v>
      </c>
      <c r="B24" s="109"/>
      <c r="C24" s="110"/>
      <c r="D24" s="116"/>
      <c r="E24" s="84">
        <f t="shared" si="8"/>
        <v>0.15</v>
      </c>
      <c r="F24" s="81">
        <f t="shared" si="9"/>
        <v>0.12</v>
      </c>
      <c r="H24" s="38">
        <f t="shared" si="0"/>
        <v>0</v>
      </c>
      <c r="I24" s="38">
        <f t="shared" si="10"/>
        <v>0</v>
      </c>
    </row>
    <row r="25" spans="1:9" x14ac:dyDescent="0.2">
      <c r="A25">
        <f t="shared" si="4"/>
        <v>10</v>
      </c>
      <c r="B25" s="109"/>
      <c r="C25" s="110"/>
      <c r="D25" s="116"/>
      <c r="E25" s="84">
        <f t="shared" si="8"/>
        <v>0.15</v>
      </c>
      <c r="F25" s="81">
        <f t="shared" si="9"/>
        <v>0.12</v>
      </c>
      <c r="H25" s="38">
        <f t="shared" si="0"/>
        <v>0</v>
      </c>
      <c r="I25" s="38">
        <f t="shared" si="10"/>
        <v>0</v>
      </c>
    </row>
    <row r="26" spans="1:9" x14ac:dyDescent="0.2">
      <c r="A26">
        <f t="shared" si="4"/>
        <v>11</v>
      </c>
      <c r="B26" s="109"/>
      <c r="C26" s="110"/>
      <c r="D26" s="116"/>
      <c r="E26" s="84">
        <f t="shared" si="8"/>
        <v>0.15</v>
      </c>
      <c r="F26" s="81">
        <f t="shared" si="9"/>
        <v>0.12</v>
      </c>
      <c r="H26" s="38">
        <f t="shared" si="0"/>
        <v>0</v>
      </c>
      <c r="I26" s="38">
        <f t="shared" si="10"/>
        <v>0</v>
      </c>
    </row>
    <row r="27" spans="1:9" x14ac:dyDescent="0.2">
      <c r="A27">
        <f t="shared" si="4"/>
        <v>12</v>
      </c>
      <c r="B27" s="109"/>
      <c r="C27" s="110"/>
      <c r="D27" s="116"/>
      <c r="E27" s="84">
        <f t="shared" si="8"/>
        <v>0.15</v>
      </c>
      <c r="F27" s="81">
        <f t="shared" si="9"/>
        <v>0.12</v>
      </c>
      <c r="H27" s="38">
        <f t="shared" si="0"/>
        <v>0</v>
      </c>
      <c r="I27" s="38">
        <f t="shared" si="10"/>
        <v>0</v>
      </c>
    </row>
    <row r="28" spans="1:9" x14ac:dyDescent="0.2">
      <c r="A28">
        <f t="shared" si="4"/>
        <v>13</v>
      </c>
      <c r="B28" s="109"/>
      <c r="C28" s="110"/>
      <c r="D28" s="116"/>
      <c r="E28" s="84">
        <f t="shared" si="8"/>
        <v>0.15</v>
      </c>
      <c r="F28" s="81">
        <f t="shared" si="9"/>
        <v>0.12</v>
      </c>
      <c r="H28" s="38">
        <f t="shared" si="0"/>
        <v>0</v>
      </c>
      <c r="I28" s="38">
        <f t="shared" si="10"/>
        <v>0</v>
      </c>
    </row>
    <row r="29" spans="1:9" x14ac:dyDescent="0.2">
      <c r="A29">
        <f t="shared" si="4"/>
        <v>14</v>
      </c>
      <c r="B29" s="109"/>
      <c r="C29" s="110"/>
      <c r="D29" s="116"/>
      <c r="E29" s="84">
        <f t="shared" si="8"/>
        <v>0.15</v>
      </c>
      <c r="F29" s="81">
        <f t="shared" si="9"/>
        <v>0.12</v>
      </c>
      <c r="H29" s="38">
        <f t="shared" si="0"/>
        <v>0</v>
      </c>
      <c r="I29" s="38">
        <f t="shared" si="10"/>
        <v>0</v>
      </c>
    </row>
    <row r="30" spans="1:9" x14ac:dyDescent="0.2">
      <c r="A30">
        <f t="shared" si="4"/>
        <v>15</v>
      </c>
      <c r="B30" s="109"/>
      <c r="C30" s="110"/>
      <c r="D30" s="116"/>
      <c r="E30" s="84">
        <f t="shared" si="8"/>
        <v>0.15</v>
      </c>
      <c r="F30" s="81">
        <f t="shared" si="9"/>
        <v>0.12</v>
      </c>
      <c r="H30" s="38">
        <f t="shared" si="0"/>
        <v>0</v>
      </c>
      <c r="I30" s="38">
        <f t="shared" si="10"/>
        <v>0</v>
      </c>
    </row>
    <row r="31" spans="1:9" x14ac:dyDescent="0.2">
      <c r="A31">
        <f t="shared" si="4"/>
        <v>16</v>
      </c>
      <c r="B31" s="109"/>
      <c r="C31" s="110"/>
      <c r="D31" s="116"/>
      <c r="E31" s="84">
        <f t="shared" si="8"/>
        <v>0.15</v>
      </c>
      <c r="F31" s="81">
        <f t="shared" si="9"/>
        <v>0.12</v>
      </c>
      <c r="H31" s="38">
        <f t="shared" si="0"/>
        <v>0</v>
      </c>
      <c r="I31" s="38">
        <f t="shared" si="10"/>
        <v>0</v>
      </c>
    </row>
    <row r="32" spans="1:9" x14ac:dyDescent="0.2">
      <c r="A32">
        <f t="shared" si="4"/>
        <v>17</v>
      </c>
      <c r="B32" s="109"/>
      <c r="C32" s="110"/>
      <c r="D32" s="116"/>
      <c r="E32" s="84">
        <f t="shared" si="8"/>
        <v>0.15</v>
      </c>
      <c r="F32" s="81">
        <f t="shared" si="9"/>
        <v>0.12</v>
      </c>
      <c r="H32" s="38">
        <f t="shared" si="0"/>
        <v>0</v>
      </c>
      <c r="I32" s="38">
        <f t="shared" si="10"/>
        <v>0</v>
      </c>
    </row>
    <row r="33" spans="1:9" x14ac:dyDescent="0.2">
      <c r="A33">
        <f t="shared" si="4"/>
        <v>18</v>
      </c>
      <c r="B33" s="109"/>
      <c r="C33" s="110"/>
      <c r="D33" s="116"/>
      <c r="E33" s="84">
        <f t="shared" si="8"/>
        <v>0.15</v>
      </c>
      <c r="F33" s="81">
        <f t="shared" si="9"/>
        <v>0.12</v>
      </c>
      <c r="H33" s="38">
        <f t="shared" si="0"/>
        <v>0</v>
      </c>
      <c r="I33" s="38">
        <f t="shared" si="10"/>
        <v>0</v>
      </c>
    </row>
    <row r="34" spans="1:9" x14ac:dyDescent="0.2">
      <c r="A34">
        <f t="shared" si="4"/>
        <v>19</v>
      </c>
      <c r="B34" s="109"/>
      <c r="C34" s="110"/>
      <c r="D34" s="116"/>
      <c r="E34" s="84">
        <f t="shared" si="8"/>
        <v>0.15</v>
      </c>
      <c r="F34" s="81">
        <f t="shared" si="9"/>
        <v>0.12</v>
      </c>
      <c r="H34" s="38">
        <f t="shared" si="0"/>
        <v>0</v>
      </c>
      <c r="I34" s="38">
        <f t="shared" si="10"/>
        <v>0</v>
      </c>
    </row>
    <row r="35" spans="1:9" x14ac:dyDescent="0.2">
      <c r="A35">
        <f t="shared" si="4"/>
        <v>20</v>
      </c>
      <c r="B35" s="109"/>
      <c r="C35" s="110"/>
      <c r="D35" s="116"/>
      <c r="E35" s="84">
        <f t="shared" si="8"/>
        <v>0.15</v>
      </c>
      <c r="F35" s="81">
        <f t="shared" si="9"/>
        <v>0.12</v>
      </c>
      <c r="H35" s="38">
        <f t="shared" si="0"/>
        <v>0</v>
      </c>
      <c r="I35" s="38">
        <f t="shared" si="10"/>
        <v>0</v>
      </c>
    </row>
    <row r="36" spans="1:9" x14ac:dyDescent="0.2">
      <c r="A36">
        <f t="shared" si="4"/>
        <v>21</v>
      </c>
      <c r="B36" s="109"/>
      <c r="C36" s="110"/>
      <c r="D36" s="116"/>
      <c r="E36" s="84">
        <f t="shared" si="8"/>
        <v>0.15</v>
      </c>
      <c r="F36" s="81">
        <f t="shared" si="9"/>
        <v>0.12</v>
      </c>
      <c r="H36" s="38">
        <f t="shared" si="0"/>
        <v>0</v>
      </c>
      <c r="I36" s="38">
        <f t="shared" si="10"/>
        <v>0</v>
      </c>
    </row>
    <row r="37" spans="1:9" x14ac:dyDescent="0.2">
      <c r="A37">
        <f t="shared" si="4"/>
        <v>22</v>
      </c>
      <c r="B37" s="109"/>
      <c r="C37" s="110"/>
      <c r="D37" s="116"/>
      <c r="E37" s="84">
        <f t="shared" si="8"/>
        <v>0.15</v>
      </c>
      <c r="F37" s="81">
        <f t="shared" si="9"/>
        <v>0.12</v>
      </c>
      <c r="H37" s="38">
        <f t="shared" si="0"/>
        <v>0</v>
      </c>
      <c r="I37" s="38">
        <f t="shared" si="10"/>
        <v>0</v>
      </c>
    </row>
    <row r="38" spans="1:9" x14ac:dyDescent="0.2">
      <c r="A38">
        <f t="shared" si="4"/>
        <v>23</v>
      </c>
      <c r="B38" s="109"/>
      <c r="C38" s="110"/>
      <c r="D38" s="116"/>
      <c r="E38" s="84">
        <f t="shared" si="8"/>
        <v>0.15</v>
      </c>
      <c r="F38" s="81">
        <f t="shared" si="9"/>
        <v>0.12</v>
      </c>
      <c r="H38" s="38">
        <f t="shared" si="0"/>
        <v>0</v>
      </c>
      <c r="I38" s="38">
        <f t="shared" si="10"/>
        <v>0</v>
      </c>
    </row>
    <row r="39" spans="1:9" x14ac:dyDescent="0.2">
      <c r="A39">
        <f t="shared" si="4"/>
        <v>24</v>
      </c>
      <c r="B39" s="109"/>
      <c r="C39" s="110"/>
      <c r="D39" s="116"/>
      <c r="E39" s="84">
        <f t="shared" si="8"/>
        <v>0.15</v>
      </c>
      <c r="F39" s="81">
        <f t="shared" si="9"/>
        <v>0.12</v>
      </c>
      <c r="H39" s="38">
        <f t="shared" si="0"/>
        <v>0</v>
      </c>
      <c r="I39" s="38">
        <f t="shared" si="10"/>
        <v>0</v>
      </c>
    </row>
    <row r="40" spans="1:9" x14ac:dyDescent="0.2">
      <c r="A40">
        <f t="shared" si="4"/>
        <v>25</v>
      </c>
      <c r="B40" s="109"/>
      <c r="C40" s="110"/>
      <c r="D40" s="116"/>
      <c r="E40" s="84">
        <f t="shared" si="8"/>
        <v>0.15</v>
      </c>
      <c r="F40" s="81">
        <f t="shared" si="9"/>
        <v>0.12</v>
      </c>
      <c r="H40" s="38">
        <f t="shared" si="0"/>
        <v>0</v>
      </c>
      <c r="I40" s="38">
        <f t="shared" si="10"/>
        <v>0</v>
      </c>
    </row>
    <row r="41" spans="1:9" x14ac:dyDescent="0.2">
      <c r="A41">
        <f t="shared" si="4"/>
        <v>26</v>
      </c>
      <c r="B41" s="109"/>
      <c r="C41" s="110"/>
      <c r="D41" s="116"/>
      <c r="E41" s="84">
        <f t="shared" si="8"/>
        <v>0.15</v>
      </c>
      <c r="F41" s="81">
        <f t="shared" si="9"/>
        <v>0.12</v>
      </c>
      <c r="H41" s="38">
        <f t="shared" si="0"/>
        <v>0</v>
      </c>
      <c r="I41" s="38">
        <f t="shared" si="10"/>
        <v>0</v>
      </c>
    </row>
    <row r="42" spans="1:9" x14ac:dyDescent="0.2">
      <c r="A42">
        <f t="shared" si="4"/>
        <v>27</v>
      </c>
      <c r="B42" s="109"/>
      <c r="C42" s="110"/>
      <c r="D42" s="116"/>
      <c r="E42" s="84">
        <f t="shared" si="8"/>
        <v>0.15</v>
      </c>
      <c r="F42" s="81">
        <f t="shared" si="9"/>
        <v>0.12</v>
      </c>
      <c r="H42" s="38">
        <f t="shared" si="0"/>
        <v>0</v>
      </c>
      <c r="I42" s="38">
        <f t="shared" si="10"/>
        <v>0</v>
      </c>
    </row>
    <row r="43" spans="1:9" x14ac:dyDescent="0.2">
      <c r="A43">
        <f t="shared" si="4"/>
        <v>28</v>
      </c>
      <c r="B43" s="109"/>
      <c r="C43" s="110"/>
      <c r="D43" s="116"/>
      <c r="E43" s="84">
        <f t="shared" si="8"/>
        <v>0.15</v>
      </c>
      <c r="F43" s="81">
        <f t="shared" si="9"/>
        <v>0.12</v>
      </c>
      <c r="H43" s="38">
        <f t="shared" si="0"/>
        <v>0</v>
      </c>
      <c r="I43" s="38">
        <f t="shared" si="10"/>
        <v>0</v>
      </c>
    </row>
    <row r="44" spans="1:9" x14ac:dyDescent="0.2">
      <c r="A44">
        <f t="shared" si="4"/>
        <v>29</v>
      </c>
      <c r="B44" s="109"/>
      <c r="C44" s="110"/>
      <c r="D44" s="116"/>
      <c r="E44" s="84">
        <f t="shared" si="8"/>
        <v>0.15</v>
      </c>
      <c r="F44" s="81">
        <f t="shared" si="9"/>
        <v>0.12</v>
      </c>
      <c r="H44" s="38">
        <f t="shared" si="0"/>
        <v>0</v>
      </c>
      <c r="I44" s="38">
        <f t="shared" si="10"/>
        <v>0</v>
      </c>
    </row>
    <row r="45" spans="1:9" x14ac:dyDescent="0.2">
      <c r="A45">
        <f t="shared" si="4"/>
        <v>30</v>
      </c>
      <c r="B45" s="109"/>
      <c r="C45" s="110"/>
      <c r="D45" s="116"/>
      <c r="E45" s="84">
        <f t="shared" si="8"/>
        <v>0.15</v>
      </c>
      <c r="F45" s="81">
        <f t="shared" si="9"/>
        <v>0.12</v>
      </c>
      <c r="H45" s="38">
        <f t="shared" si="0"/>
        <v>0</v>
      </c>
      <c r="I45" s="38">
        <f t="shared" si="10"/>
        <v>0</v>
      </c>
    </row>
    <row r="46" spans="1:9" x14ac:dyDescent="0.2">
      <c r="A46">
        <f t="shared" si="4"/>
        <v>31</v>
      </c>
      <c r="B46" s="109"/>
      <c r="C46" s="110"/>
      <c r="D46" s="116"/>
      <c r="E46" s="84">
        <f t="shared" si="8"/>
        <v>0.15</v>
      </c>
      <c r="F46" s="81">
        <f t="shared" si="9"/>
        <v>0.12</v>
      </c>
      <c r="H46" s="38">
        <f t="shared" si="0"/>
        <v>0</v>
      </c>
      <c r="I46" s="38">
        <f t="shared" si="10"/>
        <v>0</v>
      </c>
    </row>
    <row r="47" spans="1:9" x14ac:dyDescent="0.2">
      <c r="A47">
        <f t="shared" si="4"/>
        <v>32</v>
      </c>
      <c r="B47" s="109"/>
      <c r="C47" s="110"/>
      <c r="D47" s="116"/>
      <c r="E47" s="84">
        <f t="shared" si="8"/>
        <v>0.15</v>
      </c>
      <c r="F47" s="81">
        <f t="shared" si="9"/>
        <v>0.12</v>
      </c>
      <c r="H47" s="38">
        <f t="shared" si="0"/>
        <v>0</v>
      </c>
      <c r="I47" s="38">
        <f t="shared" si="10"/>
        <v>0</v>
      </c>
    </row>
    <row r="48" spans="1:9" x14ac:dyDescent="0.2">
      <c r="A48">
        <f t="shared" si="4"/>
        <v>33</v>
      </c>
      <c r="B48" s="109"/>
      <c r="C48" s="110"/>
      <c r="D48" s="116"/>
      <c r="E48" s="84">
        <f t="shared" si="8"/>
        <v>0.15</v>
      </c>
      <c r="F48" s="81">
        <f t="shared" si="9"/>
        <v>0.12</v>
      </c>
      <c r="H48" s="38">
        <f t="shared" si="0"/>
        <v>0</v>
      </c>
      <c r="I48" s="38">
        <f t="shared" si="10"/>
        <v>0</v>
      </c>
    </row>
    <row r="49" spans="1:9" x14ac:dyDescent="0.2">
      <c r="A49">
        <f t="shared" si="4"/>
        <v>34</v>
      </c>
      <c r="B49" s="109"/>
      <c r="C49" s="110"/>
      <c r="D49" s="116"/>
      <c r="E49" s="84">
        <f t="shared" si="8"/>
        <v>0.15</v>
      </c>
      <c r="F49" s="81">
        <f t="shared" si="9"/>
        <v>0.12</v>
      </c>
      <c r="H49" s="38">
        <f t="shared" si="0"/>
        <v>0</v>
      </c>
      <c r="I49" s="38">
        <f t="shared" si="10"/>
        <v>0</v>
      </c>
    </row>
    <row r="50" spans="1:9" x14ac:dyDescent="0.2">
      <c r="A50">
        <f t="shared" si="4"/>
        <v>35</v>
      </c>
      <c r="B50" s="109"/>
      <c r="C50" s="110"/>
      <c r="D50" s="116"/>
      <c r="E50" s="84">
        <f t="shared" si="8"/>
        <v>0.15</v>
      </c>
      <c r="F50" s="81">
        <f t="shared" si="9"/>
        <v>0.12</v>
      </c>
      <c r="H50" s="38">
        <f t="shared" si="0"/>
        <v>0</v>
      </c>
      <c r="I50" s="38">
        <f t="shared" si="10"/>
        <v>0</v>
      </c>
    </row>
    <row r="51" spans="1:9" x14ac:dyDescent="0.2">
      <c r="A51">
        <f t="shared" si="4"/>
        <v>36</v>
      </c>
      <c r="B51" s="109"/>
      <c r="C51" s="110"/>
      <c r="D51" s="116"/>
      <c r="E51" s="84">
        <f t="shared" ref="E51:E113" si="11">HLOOKUP(C51,C$7:I$8,2,0)</f>
        <v>0.15</v>
      </c>
      <c r="F51" s="81">
        <f t="shared" ref="F51:F113" si="12">HLOOKUP(C51,C$7:I$9,3,0)</f>
        <v>0.12</v>
      </c>
      <c r="H51" s="38">
        <f t="shared" ref="H51:H113" si="13">MAX(0,D51-E51*L$7)</f>
        <v>0</v>
      </c>
      <c r="I51" s="38">
        <f t="shared" ref="I51:I113" si="14">F51*H51</f>
        <v>0</v>
      </c>
    </row>
    <row r="52" spans="1:9" x14ac:dyDescent="0.2">
      <c r="A52">
        <f t="shared" si="4"/>
        <v>37</v>
      </c>
      <c r="B52" s="109"/>
      <c r="C52" s="110"/>
      <c r="D52" s="116"/>
      <c r="E52" s="84">
        <f t="shared" si="11"/>
        <v>0.15</v>
      </c>
      <c r="F52" s="81">
        <f t="shared" si="12"/>
        <v>0.12</v>
      </c>
      <c r="H52" s="38">
        <f t="shared" si="13"/>
        <v>0</v>
      </c>
      <c r="I52" s="38">
        <f t="shared" si="14"/>
        <v>0</v>
      </c>
    </row>
    <row r="53" spans="1:9" x14ac:dyDescent="0.2">
      <c r="A53">
        <f t="shared" si="4"/>
        <v>38</v>
      </c>
      <c r="B53" s="109"/>
      <c r="C53" s="110"/>
      <c r="D53" s="116"/>
      <c r="E53" s="84">
        <f t="shared" si="11"/>
        <v>0.15</v>
      </c>
      <c r="F53" s="81">
        <f t="shared" si="12"/>
        <v>0.12</v>
      </c>
      <c r="H53" s="38">
        <f t="shared" si="13"/>
        <v>0</v>
      </c>
      <c r="I53" s="38">
        <f t="shared" si="14"/>
        <v>0</v>
      </c>
    </row>
    <row r="54" spans="1:9" x14ac:dyDescent="0.2">
      <c r="A54">
        <f t="shared" si="4"/>
        <v>39</v>
      </c>
      <c r="B54" s="109"/>
      <c r="C54" s="110"/>
      <c r="D54" s="116"/>
      <c r="E54" s="84">
        <f t="shared" si="11"/>
        <v>0.15</v>
      </c>
      <c r="F54" s="81">
        <f t="shared" si="12"/>
        <v>0.12</v>
      </c>
      <c r="H54" s="38">
        <f t="shared" si="13"/>
        <v>0</v>
      </c>
      <c r="I54" s="38">
        <f t="shared" si="14"/>
        <v>0</v>
      </c>
    </row>
    <row r="55" spans="1:9" x14ac:dyDescent="0.2">
      <c r="A55">
        <f t="shared" si="4"/>
        <v>40</v>
      </c>
      <c r="B55" s="109"/>
      <c r="C55" s="110"/>
      <c r="D55" s="116"/>
      <c r="E55" s="84">
        <f t="shared" si="11"/>
        <v>0.15</v>
      </c>
      <c r="F55" s="81">
        <f t="shared" si="12"/>
        <v>0.12</v>
      </c>
      <c r="H55" s="38">
        <f t="shared" si="13"/>
        <v>0</v>
      </c>
      <c r="I55" s="38">
        <f t="shared" si="14"/>
        <v>0</v>
      </c>
    </row>
    <row r="56" spans="1:9" x14ac:dyDescent="0.2">
      <c r="A56">
        <f t="shared" si="4"/>
        <v>41</v>
      </c>
      <c r="B56" s="109"/>
      <c r="C56" s="110"/>
      <c r="D56" s="116"/>
      <c r="E56" s="84">
        <f t="shared" si="11"/>
        <v>0.15</v>
      </c>
      <c r="F56" s="81">
        <f t="shared" si="12"/>
        <v>0.12</v>
      </c>
      <c r="H56" s="38">
        <f t="shared" si="13"/>
        <v>0</v>
      </c>
      <c r="I56" s="38">
        <f t="shared" si="14"/>
        <v>0</v>
      </c>
    </row>
    <row r="57" spans="1:9" x14ac:dyDescent="0.2">
      <c r="A57">
        <f t="shared" si="4"/>
        <v>42</v>
      </c>
      <c r="B57" s="109"/>
      <c r="C57" s="110"/>
      <c r="D57" s="116"/>
      <c r="E57" s="84">
        <f t="shared" si="11"/>
        <v>0.15</v>
      </c>
      <c r="F57" s="81">
        <f t="shared" si="12"/>
        <v>0.12</v>
      </c>
      <c r="H57" s="38">
        <f t="shared" si="13"/>
        <v>0</v>
      </c>
      <c r="I57" s="38">
        <f t="shared" si="14"/>
        <v>0</v>
      </c>
    </row>
    <row r="58" spans="1:9" x14ac:dyDescent="0.2">
      <c r="A58">
        <f t="shared" si="4"/>
        <v>43</v>
      </c>
      <c r="B58" s="109"/>
      <c r="C58" s="110"/>
      <c r="D58" s="116"/>
      <c r="E58" s="84">
        <f t="shared" si="11"/>
        <v>0.15</v>
      </c>
      <c r="F58" s="81">
        <f t="shared" si="12"/>
        <v>0.12</v>
      </c>
      <c r="H58" s="38">
        <f t="shared" si="13"/>
        <v>0</v>
      </c>
      <c r="I58" s="38">
        <f t="shared" si="14"/>
        <v>0</v>
      </c>
    </row>
    <row r="59" spans="1:9" x14ac:dyDescent="0.2">
      <c r="A59">
        <f t="shared" si="4"/>
        <v>44</v>
      </c>
      <c r="B59" s="109"/>
      <c r="C59" s="110"/>
      <c r="D59" s="116"/>
      <c r="E59" s="84">
        <f t="shared" si="11"/>
        <v>0.15</v>
      </c>
      <c r="F59" s="81">
        <f t="shared" si="12"/>
        <v>0.12</v>
      </c>
      <c r="H59" s="38">
        <f t="shared" si="13"/>
        <v>0</v>
      </c>
      <c r="I59" s="38">
        <f t="shared" si="14"/>
        <v>0</v>
      </c>
    </row>
    <row r="60" spans="1:9" x14ac:dyDescent="0.2">
      <c r="A60">
        <f t="shared" si="4"/>
        <v>45</v>
      </c>
      <c r="B60" s="109"/>
      <c r="C60" s="110"/>
      <c r="D60" s="116"/>
      <c r="E60" s="84">
        <f t="shared" si="11"/>
        <v>0.15</v>
      </c>
      <c r="F60" s="81">
        <f t="shared" si="12"/>
        <v>0.12</v>
      </c>
      <c r="H60" s="38">
        <f t="shared" si="13"/>
        <v>0</v>
      </c>
      <c r="I60" s="38">
        <f t="shared" si="14"/>
        <v>0</v>
      </c>
    </row>
    <row r="61" spans="1:9" x14ac:dyDescent="0.2">
      <c r="A61">
        <f t="shared" si="4"/>
        <v>46</v>
      </c>
      <c r="B61" s="109"/>
      <c r="C61" s="110"/>
      <c r="D61" s="116"/>
      <c r="E61" s="84">
        <f t="shared" si="11"/>
        <v>0.15</v>
      </c>
      <c r="F61" s="81">
        <f t="shared" si="12"/>
        <v>0.12</v>
      </c>
      <c r="H61" s="38">
        <f t="shared" si="13"/>
        <v>0</v>
      </c>
      <c r="I61" s="38">
        <f t="shared" si="14"/>
        <v>0</v>
      </c>
    </row>
    <row r="62" spans="1:9" x14ac:dyDescent="0.2">
      <c r="A62">
        <f t="shared" si="4"/>
        <v>47</v>
      </c>
      <c r="B62" s="109"/>
      <c r="C62" s="110"/>
      <c r="D62" s="116"/>
      <c r="E62" s="84">
        <f t="shared" si="11"/>
        <v>0.15</v>
      </c>
      <c r="F62" s="81">
        <f t="shared" si="12"/>
        <v>0.12</v>
      </c>
      <c r="H62" s="38">
        <f t="shared" si="13"/>
        <v>0</v>
      </c>
      <c r="I62" s="38">
        <f t="shared" si="14"/>
        <v>0</v>
      </c>
    </row>
    <row r="63" spans="1:9" x14ac:dyDescent="0.2">
      <c r="A63">
        <f t="shared" si="4"/>
        <v>48</v>
      </c>
      <c r="B63" s="109"/>
      <c r="C63" s="110"/>
      <c r="D63" s="116"/>
      <c r="E63" s="84">
        <f t="shared" si="11"/>
        <v>0.15</v>
      </c>
      <c r="F63" s="81">
        <f t="shared" si="12"/>
        <v>0.12</v>
      </c>
      <c r="H63" s="38">
        <f t="shared" si="13"/>
        <v>0</v>
      </c>
      <c r="I63" s="38">
        <f t="shared" si="14"/>
        <v>0</v>
      </c>
    </row>
    <row r="64" spans="1:9" x14ac:dyDescent="0.2">
      <c r="A64">
        <f t="shared" si="4"/>
        <v>49</v>
      </c>
      <c r="B64" s="109"/>
      <c r="C64" s="110"/>
      <c r="D64" s="116"/>
      <c r="E64" s="84">
        <f t="shared" si="11"/>
        <v>0.15</v>
      </c>
      <c r="F64" s="81">
        <f t="shared" si="12"/>
        <v>0.12</v>
      </c>
      <c r="H64" s="38">
        <f t="shared" si="13"/>
        <v>0</v>
      </c>
      <c r="I64" s="38">
        <f t="shared" si="14"/>
        <v>0</v>
      </c>
    </row>
    <row r="65" spans="1:9" x14ac:dyDescent="0.2">
      <c r="A65">
        <f t="shared" si="4"/>
        <v>50</v>
      </c>
      <c r="B65" s="109"/>
      <c r="C65" s="110"/>
      <c r="D65" s="116"/>
      <c r="E65" s="84">
        <f t="shared" si="11"/>
        <v>0.15</v>
      </c>
      <c r="F65" s="81">
        <f t="shared" si="12"/>
        <v>0.12</v>
      </c>
      <c r="H65" s="38">
        <f t="shared" si="13"/>
        <v>0</v>
      </c>
      <c r="I65" s="38">
        <f t="shared" si="14"/>
        <v>0</v>
      </c>
    </row>
    <row r="66" spans="1:9" x14ac:dyDescent="0.2">
      <c r="A66">
        <f t="shared" si="4"/>
        <v>51</v>
      </c>
      <c r="B66" s="109"/>
      <c r="C66" s="110"/>
      <c r="D66" s="116"/>
      <c r="E66" s="84">
        <f t="shared" si="11"/>
        <v>0.15</v>
      </c>
      <c r="F66" s="81">
        <f t="shared" si="12"/>
        <v>0.12</v>
      </c>
      <c r="H66" s="38">
        <f t="shared" si="13"/>
        <v>0</v>
      </c>
      <c r="I66" s="38">
        <f t="shared" si="14"/>
        <v>0</v>
      </c>
    </row>
    <row r="67" spans="1:9" x14ac:dyDescent="0.2">
      <c r="A67">
        <f t="shared" si="4"/>
        <v>52</v>
      </c>
      <c r="B67" s="109"/>
      <c r="C67" s="110"/>
      <c r="D67" s="116"/>
      <c r="E67" s="84">
        <f t="shared" si="11"/>
        <v>0.15</v>
      </c>
      <c r="F67" s="81">
        <f t="shared" si="12"/>
        <v>0.12</v>
      </c>
      <c r="H67" s="38">
        <f t="shared" si="13"/>
        <v>0</v>
      </c>
      <c r="I67" s="38">
        <f t="shared" si="14"/>
        <v>0</v>
      </c>
    </row>
    <row r="68" spans="1:9" x14ac:dyDescent="0.2">
      <c r="A68">
        <f t="shared" si="4"/>
        <v>53</v>
      </c>
      <c r="B68" s="109"/>
      <c r="C68" s="110"/>
      <c r="D68" s="116"/>
      <c r="E68" s="84">
        <f t="shared" si="11"/>
        <v>0.15</v>
      </c>
      <c r="F68" s="81">
        <f t="shared" si="12"/>
        <v>0.12</v>
      </c>
      <c r="H68" s="38">
        <f t="shared" si="13"/>
        <v>0</v>
      </c>
      <c r="I68" s="38">
        <f t="shared" si="14"/>
        <v>0</v>
      </c>
    </row>
    <row r="69" spans="1:9" x14ac:dyDescent="0.2">
      <c r="A69">
        <f t="shared" si="4"/>
        <v>54</v>
      </c>
      <c r="B69" s="109"/>
      <c r="C69" s="110"/>
      <c r="D69" s="116"/>
      <c r="E69" s="84">
        <f t="shared" si="11"/>
        <v>0.15</v>
      </c>
      <c r="F69" s="81">
        <f t="shared" si="12"/>
        <v>0.12</v>
      </c>
      <c r="H69" s="38">
        <f t="shared" si="13"/>
        <v>0</v>
      </c>
      <c r="I69" s="38">
        <f t="shared" si="14"/>
        <v>0</v>
      </c>
    </row>
    <row r="70" spans="1:9" x14ac:dyDescent="0.2">
      <c r="A70">
        <f t="shared" si="4"/>
        <v>55</v>
      </c>
      <c r="B70" s="109"/>
      <c r="C70" s="110"/>
      <c r="D70" s="116"/>
      <c r="E70" s="84">
        <f t="shared" si="11"/>
        <v>0.15</v>
      </c>
      <c r="F70" s="81">
        <f t="shared" si="12"/>
        <v>0.12</v>
      </c>
      <c r="H70" s="38">
        <f t="shared" si="13"/>
        <v>0</v>
      </c>
      <c r="I70" s="38">
        <f t="shared" si="14"/>
        <v>0</v>
      </c>
    </row>
    <row r="71" spans="1:9" x14ac:dyDescent="0.2">
      <c r="A71">
        <f t="shared" si="4"/>
        <v>56</v>
      </c>
      <c r="B71" s="109"/>
      <c r="C71" s="110"/>
      <c r="D71" s="116"/>
      <c r="E71" s="84">
        <f t="shared" si="11"/>
        <v>0.15</v>
      </c>
      <c r="F71" s="81">
        <f t="shared" si="12"/>
        <v>0.12</v>
      </c>
      <c r="H71" s="38">
        <f t="shared" si="13"/>
        <v>0</v>
      </c>
      <c r="I71" s="38">
        <f t="shared" si="14"/>
        <v>0</v>
      </c>
    </row>
    <row r="72" spans="1:9" x14ac:dyDescent="0.2">
      <c r="A72">
        <f t="shared" si="4"/>
        <v>57</v>
      </c>
      <c r="B72" s="109"/>
      <c r="C72" s="110"/>
      <c r="D72" s="116"/>
      <c r="E72" s="84">
        <f t="shared" si="11"/>
        <v>0.15</v>
      </c>
      <c r="F72" s="81">
        <f t="shared" si="12"/>
        <v>0.12</v>
      </c>
      <c r="H72" s="38">
        <f t="shared" si="13"/>
        <v>0</v>
      </c>
      <c r="I72" s="38">
        <f t="shared" si="14"/>
        <v>0</v>
      </c>
    </row>
    <row r="73" spans="1:9" x14ac:dyDescent="0.2">
      <c r="A73">
        <f t="shared" si="4"/>
        <v>58</v>
      </c>
      <c r="B73" s="109"/>
      <c r="C73" s="110"/>
      <c r="D73" s="116"/>
      <c r="E73" s="84">
        <f t="shared" si="11"/>
        <v>0.15</v>
      </c>
      <c r="F73" s="81">
        <f t="shared" si="12"/>
        <v>0.12</v>
      </c>
      <c r="H73" s="38">
        <f t="shared" si="13"/>
        <v>0</v>
      </c>
      <c r="I73" s="38">
        <f t="shared" si="14"/>
        <v>0</v>
      </c>
    </row>
    <row r="74" spans="1:9" x14ac:dyDescent="0.2">
      <c r="A74">
        <f t="shared" si="4"/>
        <v>59</v>
      </c>
      <c r="B74" s="109"/>
      <c r="C74" s="110"/>
      <c r="D74" s="116"/>
      <c r="E74" s="84">
        <f t="shared" si="11"/>
        <v>0.15</v>
      </c>
      <c r="F74" s="81">
        <f t="shared" si="12"/>
        <v>0.12</v>
      </c>
      <c r="H74" s="38">
        <f t="shared" si="13"/>
        <v>0</v>
      </c>
      <c r="I74" s="38">
        <f t="shared" si="14"/>
        <v>0</v>
      </c>
    </row>
    <row r="75" spans="1:9" x14ac:dyDescent="0.2">
      <c r="A75">
        <f t="shared" si="4"/>
        <v>60</v>
      </c>
      <c r="B75" s="109"/>
      <c r="C75" s="110"/>
      <c r="D75" s="116"/>
      <c r="E75" s="84">
        <f t="shared" si="11"/>
        <v>0.15</v>
      </c>
      <c r="F75" s="81">
        <f t="shared" si="12"/>
        <v>0.12</v>
      </c>
      <c r="H75" s="38">
        <f t="shared" si="13"/>
        <v>0</v>
      </c>
      <c r="I75" s="38">
        <f t="shared" si="14"/>
        <v>0</v>
      </c>
    </row>
    <row r="76" spans="1:9" x14ac:dyDescent="0.2">
      <c r="A76">
        <f t="shared" si="4"/>
        <v>61</v>
      </c>
      <c r="B76" s="109"/>
      <c r="C76" s="110"/>
      <c r="D76" s="116"/>
      <c r="E76" s="84">
        <f t="shared" si="11"/>
        <v>0.15</v>
      </c>
      <c r="F76" s="81">
        <f t="shared" si="12"/>
        <v>0.12</v>
      </c>
      <c r="H76" s="38">
        <f t="shared" si="13"/>
        <v>0</v>
      </c>
      <c r="I76" s="38">
        <f t="shared" si="14"/>
        <v>0</v>
      </c>
    </row>
    <row r="77" spans="1:9" x14ac:dyDescent="0.2">
      <c r="A77">
        <f t="shared" si="4"/>
        <v>62</v>
      </c>
      <c r="B77" s="109"/>
      <c r="C77" s="110"/>
      <c r="D77" s="116"/>
      <c r="E77" s="84">
        <f t="shared" si="11"/>
        <v>0.15</v>
      </c>
      <c r="F77" s="81">
        <f t="shared" si="12"/>
        <v>0.12</v>
      </c>
      <c r="H77" s="38">
        <f t="shared" si="13"/>
        <v>0</v>
      </c>
      <c r="I77" s="38">
        <f t="shared" si="14"/>
        <v>0</v>
      </c>
    </row>
    <row r="78" spans="1:9" x14ac:dyDescent="0.2">
      <c r="A78">
        <f t="shared" si="4"/>
        <v>63</v>
      </c>
      <c r="B78" s="109"/>
      <c r="C78" s="110"/>
      <c r="D78" s="116"/>
      <c r="E78" s="84">
        <f t="shared" si="11"/>
        <v>0.15</v>
      </c>
      <c r="F78" s="81">
        <f t="shared" si="12"/>
        <v>0.12</v>
      </c>
      <c r="H78" s="38">
        <f t="shared" si="13"/>
        <v>0</v>
      </c>
      <c r="I78" s="38">
        <f t="shared" si="14"/>
        <v>0</v>
      </c>
    </row>
    <row r="79" spans="1:9" x14ac:dyDescent="0.2">
      <c r="A79">
        <f t="shared" si="4"/>
        <v>64</v>
      </c>
      <c r="B79" s="109"/>
      <c r="C79" s="110"/>
      <c r="D79" s="116"/>
      <c r="E79" s="84">
        <f t="shared" si="11"/>
        <v>0.15</v>
      </c>
      <c r="F79" s="81">
        <f t="shared" si="12"/>
        <v>0.12</v>
      </c>
      <c r="H79" s="38">
        <f t="shared" si="13"/>
        <v>0</v>
      </c>
      <c r="I79" s="38">
        <f t="shared" si="14"/>
        <v>0</v>
      </c>
    </row>
    <row r="80" spans="1:9" x14ac:dyDescent="0.2">
      <c r="A80">
        <f t="shared" si="4"/>
        <v>65</v>
      </c>
      <c r="B80" s="109"/>
      <c r="C80" s="110"/>
      <c r="D80" s="116"/>
      <c r="E80" s="84">
        <f t="shared" si="11"/>
        <v>0.15</v>
      </c>
      <c r="F80" s="81">
        <f t="shared" si="12"/>
        <v>0.12</v>
      </c>
      <c r="H80" s="38">
        <f t="shared" si="13"/>
        <v>0</v>
      </c>
      <c r="I80" s="38">
        <f t="shared" si="14"/>
        <v>0</v>
      </c>
    </row>
    <row r="81" spans="1:9" x14ac:dyDescent="0.2">
      <c r="A81">
        <f t="shared" si="4"/>
        <v>66</v>
      </c>
      <c r="B81" s="109"/>
      <c r="C81" s="110"/>
      <c r="D81" s="116"/>
      <c r="E81" s="84">
        <f t="shared" si="11"/>
        <v>0.15</v>
      </c>
      <c r="F81" s="81">
        <f t="shared" si="12"/>
        <v>0.12</v>
      </c>
      <c r="H81" s="38">
        <f t="shared" si="13"/>
        <v>0</v>
      </c>
      <c r="I81" s="38">
        <f t="shared" si="14"/>
        <v>0</v>
      </c>
    </row>
    <row r="82" spans="1:9" x14ac:dyDescent="0.2">
      <c r="A82">
        <f t="shared" ref="A82:A101" si="15">A81+1</f>
        <v>67</v>
      </c>
      <c r="B82" s="109"/>
      <c r="C82" s="110"/>
      <c r="D82" s="116"/>
      <c r="E82" s="84">
        <f t="shared" si="11"/>
        <v>0.15</v>
      </c>
      <c r="F82" s="81">
        <f t="shared" si="12"/>
        <v>0.12</v>
      </c>
      <c r="H82" s="38">
        <f t="shared" si="13"/>
        <v>0</v>
      </c>
      <c r="I82" s="38">
        <f t="shared" si="14"/>
        <v>0</v>
      </c>
    </row>
    <row r="83" spans="1:9" x14ac:dyDescent="0.2">
      <c r="A83">
        <f t="shared" si="15"/>
        <v>68</v>
      </c>
      <c r="B83" s="109"/>
      <c r="C83" s="110"/>
      <c r="D83" s="116"/>
      <c r="E83" s="84">
        <f t="shared" si="11"/>
        <v>0.15</v>
      </c>
      <c r="F83" s="81">
        <f t="shared" si="12"/>
        <v>0.12</v>
      </c>
      <c r="H83" s="38">
        <f t="shared" si="13"/>
        <v>0</v>
      </c>
      <c r="I83" s="38">
        <f t="shared" si="14"/>
        <v>0</v>
      </c>
    </row>
    <row r="84" spans="1:9" x14ac:dyDescent="0.2">
      <c r="A84">
        <f t="shared" si="15"/>
        <v>69</v>
      </c>
      <c r="B84" s="109"/>
      <c r="C84" s="110"/>
      <c r="D84" s="116"/>
      <c r="E84" s="84">
        <f t="shared" si="11"/>
        <v>0.15</v>
      </c>
      <c r="F84" s="81">
        <f t="shared" si="12"/>
        <v>0.12</v>
      </c>
      <c r="H84" s="38">
        <f t="shared" si="13"/>
        <v>0</v>
      </c>
      <c r="I84" s="38">
        <f t="shared" si="14"/>
        <v>0</v>
      </c>
    </row>
    <row r="85" spans="1:9" x14ac:dyDescent="0.2">
      <c r="A85">
        <f t="shared" si="15"/>
        <v>70</v>
      </c>
      <c r="B85" s="109"/>
      <c r="C85" s="110"/>
      <c r="D85" s="116"/>
      <c r="E85" s="84">
        <f t="shared" si="11"/>
        <v>0.15</v>
      </c>
      <c r="F85" s="81">
        <f t="shared" si="12"/>
        <v>0.12</v>
      </c>
      <c r="H85" s="38">
        <f t="shared" si="13"/>
        <v>0</v>
      </c>
      <c r="I85" s="38">
        <f t="shared" si="14"/>
        <v>0</v>
      </c>
    </row>
    <row r="86" spans="1:9" x14ac:dyDescent="0.2">
      <c r="A86">
        <f t="shared" si="15"/>
        <v>71</v>
      </c>
      <c r="B86" s="109"/>
      <c r="C86" s="110"/>
      <c r="D86" s="116"/>
      <c r="E86" s="84">
        <f t="shared" si="11"/>
        <v>0.15</v>
      </c>
      <c r="F86" s="81">
        <f t="shared" si="12"/>
        <v>0.12</v>
      </c>
      <c r="H86" s="38">
        <f t="shared" si="13"/>
        <v>0</v>
      </c>
      <c r="I86" s="38">
        <f t="shared" si="14"/>
        <v>0</v>
      </c>
    </row>
    <row r="87" spans="1:9" x14ac:dyDescent="0.2">
      <c r="A87">
        <f t="shared" si="15"/>
        <v>72</v>
      </c>
      <c r="B87" s="109"/>
      <c r="C87" s="110"/>
      <c r="D87" s="116"/>
      <c r="E87" s="84">
        <f t="shared" si="11"/>
        <v>0.15</v>
      </c>
      <c r="F87" s="81">
        <f t="shared" si="12"/>
        <v>0.12</v>
      </c>
      <c r="H87" s="38">
        <f t="shared" si="13"/>
        <v>0</v>
      </c>
      <c r="I87" s="38">
        <f t="shared" si="14"/>
        <v>0</v>
      </c>
    </row>
    <row r="88" spans="1:9" x14ac:dyDescent="0.2">
      <c r="A88">
        <f t="shared" si="15"/>
        <v>73</v>
      </c>
      <c r="B88" s="109"/>
      <c r="C88" s="110"/>
      <c r="D88" s="116"/>
      <c r="E88" s="84">
        <f t="shared" si="11"/>
        <v>0.15</v>
      </c>
      <c r="F88" s="81">
        <f t="shared" si="12"/>
        <v>0.12</v>
      </c>
      <c r="H88" s="38">
        <f t="shared" si="13"/>
        <v>0</v>
      </c>
      <c r="I88" s="38">
        <f t="shared" si="14"/>
        <v>0</v>
      </c>
    </row>
    <row r="89" spans="1:9" x14ac:dyDescent="0.2">
      <c r="A89">
        <f t="shared" si="15"/>
        <v>74</v>
      </c>
      <c r="B89" s="109"/>
      <c r="C89" s="110"/>
      <c r="D89" s="116"/>
      <c r="E89" s="84">
        <f t="shared" si="11"/>
        <v>0.15</v>
      </c>
      <c r="F89" s="81">
        <f t="shared" si="12"/>
        <v>0.12</v>
      </c>
      <c r="H89" s="38">
        <f t="shared" si="13"/>
        <v>0</v>
      </c>
      <c r="I89" s="38">
        <f t="shared" si="14"/>
        <v>0</v>
      </c>
    </row>
    <row r="90" spans="1:9" x14ac:dyDescent="0.2">
      <c r="A90">
        <f t="shared" si="15"/>
        <v>75</v>
      </c>
      <c r="B90" s="109"/>
      <c r="C90" s="110"/>
      <c r="D90" s="116"/>
      <c r="E90" s="84">
        <f t="shared" si="11"/>
        <v>0.15</v>
      </c>
      <c r="F90" s="81">
        <f t="shared" si="12"/>
        <v>0.12</v>
      </c>
      <c r="H90" s="38">
        <f t="shared" si="13"/>
        <v>0</v>
      </c>
      <c r="I90" s="38">
        <f t="shared" si="14"/>
        <v>0</v>
      </c>
    </row>
    <row r="91" spans="1:9" x14ac:dyDescent="0.2">
      <c r="A91">
        <f t="shared" si="15"/>
        <v>76</v>
      </c>
      <c r="B91" s="109"/>
      <c r="C91" s="110"/>
      <c r="D91" s="116"/>
      <c r="E91" s="84">
        <f t="shared" si="11"/>
        <v>0.15</v>
      </c>
      <c r="F91" s="81">
        <f t="shared" si="12"/>
        <v>0.12</v>
      </c>
      <c r="H91" s="38">
        <f t="shared" si="13"/>
        <v>0</v>
      </c>
      <c r="I91" s="38">
        <f t="shared" si="14"/>
        <v>0</v>
      </c>
    </row>
    <row r="92" spans="1:9" x14ac:dyDescent="0.2">
      <c r="A92">
        <f t="shared" si="15"/>
        <v>77</v>
      </c>
      <c r="B92" s="109"/>
      <c r="C92" s="110"/>
      <c r="D92" s="116"/>
      <c r="E92" s="84">
        <f t="shared" si="11"/>
        <v>0.15</v>
      </c>
      <c r="F92" s="81">
        <f t="shared" si="12"/>
        <v>0.12</v>
      </c>
      <c r="H92" s="38">
        <f t="shared" si="13"/>
        <v>0</v>
      </c>
      <c r="I92" s="38">
        <f t="shared" si="14"/>
        <v>0</v>
      </c>
    </row>
    <row r="93" spans="1:9" x14ac:dyDescent="0.2">
      <c r="A93">
        <f t="shared" si="15"/>
        <v>78</v>
      </c>
      <c r="B93" s="109"/>
      <c r="C93" s="110"/>
      <c r="D93" s="116"/>
      <c r="E93" s="84">
        <f t="shared" si="11"/>
        <v>0.15</v>
      </c>
      <c r="F93" s="81">
        <f t="shared" si="12"/>
        <v>0.12</v>
      </c>
      <c r="H93" s="38">
        <f t="shared" si="13"/>
        <v>0</v>
      </c>
      <c r="I93" s="38">
        <f t="shared" si="14"/>
        <v>0</v>
      </c>
    </row>
    <row r="94" spans="1:9" x14ac:dyDescent="0.2">
      <c r="A94">
        <f t="shared" si="15"/>
        <v>79</v>
      </c>
      <c r="B94" s="109"/>
      <c r="C94" s="110"/>
      <c r="D94" s="116"/>
      <c r="E94" s="84">
        <f t="shared" si="11"/>
        <v>0.15</v>
      </c>
      <c r="F94" s="81">
        <f t="shared" si="12"/>
        <v>0.12</v>
      </c>
      <c r="H94" s="38">
        <f t="shared" si="13"/>
        <v>0</v>
      </c>
      <c r="I94" s="38">
        <f t="shared" si="14"/>
        <v>0</v>
      </c>
    </row>
    <row r="95" spans="1:9" x14ac:dyDescent="0.2">
      <c r="A95">
        <f t="shared" si="15"/>
        <v>80</v>
      </c>
      <c r="B95" s="109"/>
      <c r="C95" s="110"/>
      <c r="D95" s="116"/>
      <c r="E95" s="84">
        <f t="shared" si="11"/>
        <v>0.15</v>
      </c>
      <c r="F95" s="81">
        <f t="shared" si="12"/>
        <v>0.12</v>
      </c>
      <c r="H95" s="38">
        <f t="shared" si="13"/>
        <v>0</v>
      </c>
      <c r="I95" s="38">
        <f t="shared" si="14"/>
        <v>0</v>
      </c>
    </row>
    <row r="96" spans="1:9" x14ac:dyDescent="0.2">
      <c r="A96">
        <f t="shared" si="15"/>
        <v>81</v>
      </c>
      <c r="B96" s="109"/>
      <c r="C96" s="110"/>
      <c r="D96" s="116"/>
      <c r="E96" s="84">
        <f t="shared" si="11"/>
        <v>0.15</v>
      </c>
      <c r="F96" s="81">
        <f t="shared" si="12"/>
        <v>0.12</v>
      </c>
      <c r="H96" s="38">
        <f t="shared" si="13"/>
        <v>0</v>
      </c>
      <c r="I96" s="38">
        <f t="shared" si="14"/>
        <v>0</v>
      </c>
    </row>
    <row r="97" spans="1:9" x14ac:dyDescent="0.2">
      <c r="A97">
        <f t="shared" si="15"/>
        <v>82</v>
      </c>
      <c r="B97" s="109"/>
      <c r="C97" s="110"/>
      <c r="D97" s="116"/>
      <c r="E97" s="84">
        <f t="shared" si="11"/>
        <v>0.15</v>
      </c>
      <c r="F97" s="81">
        <f t="shared" si="12"/>
        <v>0.12</v>
      </c>
      <c r="H97" s="38">
        <f t="shared" si="13"/>
        <v>0</v>
      </c>
      <c r="I97" s="38">
        <f t="shared" si="14"/>
        <v>0</v>
      </c>
    </row>
    <row r="98" spans="1:9" x14ac:dyDescent="0.2">
      <c r="A98">
        <f t="shared" si="15"/>
        <v>83</v>
      </c>
      <c r="B98" s="109"/>
      <c r="C98" s="110"/>
      <c r="D98" s="116"/>
      <c r="E98" s="84">
        <f t="shared" si="11"/>
        <v>0.15</v>
      </c>
      <c r="F98" s="81">
        <f t="shared" si="12"/>
        <v>0.12</v>
      </c>
      <c r="H98" s="38">
        <f t="shared" si="13"/>
        <v>0</v>
      </c>
      <c r="I98" s="38">
        <f t="shared" si="14"/>
        <v>0</v>
      </c>
    </row>
    <row r="99" spans="1:9" x14ac:dyDescent="0.2">
      <c r="A99">
        <f t="shared" si="15"/>
        <v>84</v>
      </c>
      <c r="B99" s="109"/>
      <c r="C99" s="110"/>
      <c r="D99" s="116"/>
      <c r="E99" s="84">
        <f t="shared" si="11"/>
        <v>0.15</v>
      </c>
      <c r="F99" s="81">
        <f t="shared" si="12"/>
        <v>0.12</v>
      </c>
      <c r="H99" s="38">
        <f t="shared" si="13"/>
        <v>0</v>
      </c>
      <c r="I99" s="38">
        <f t="shared" si="14"/>
        <v>0</v>
      </c>
    </row>
    <row r="100" spans="1:9" x14ac:dyDescent="0.2">
      <c r="A100">
        <f t="shared" si="15"/>
        <v>85</v>
      </c>
      <c r="B100" s="109"/>
      <c r="C100" s="110"/>
      <c r="D100" s="116"/>
      <c r="E100" s="84">
        <f t="shared" si="11"/>
        <v>0.15</v>
      </c>
      <c r="F100" s="81">
        <f t="shared" si="12"/>
        <v>0.12</v>
      </c>
      <c r="H100" s="38">
        <f t="shared" si="13"/>
        <v>0</v>
      </c>
      <c r="I100" s="38">
        <f t="shared" si="14"/>
        <v>0</v>
      </c>
    </row>
    <row r="101" spans="1:9" x14ac:dyDescent="0.2">
      <c r="A101">
        <f t="shared" si="15"/>
        <v>86</v>
      </c>
      <c r="B101" s="109"/>
      <c r="C101" s="110"/>
      <c r="D101" s="116"/>
      <c r="E101" s="84">
        <f t="shared" si="11"/>
        <v>0.15</v>
      </c>
      <c r="F101" s="81">
        <f t="shared" si="12"/>
        <v>0.12</v>
      </c>
      <c r="H101" s="38">
        <f t="shared" si="13"/>
        <v>0</v>
      </c>
      <c r="I101" s="38">
        <f t="shared" si="14"/>
        <v>0</v>
      </c>
    </row>
    <row r="102" spans="1:9" x14ac:dyDescent="0.2">
      <c r="A102">
        <f>A101+1</f>
        <v>87</v>
      </c>
      <c r="B102" s="109"/>
      <c r="C102" s="110"/>
      <c r="D102" s="116"/>
      <c r="E102" s="84">
        <f t="shared" si="11"/>
        <v>0.15</v>
      </c>
      <c r="F102" s="81">
        <f t="shared" si="12"/>
        <v>0.12</v>
      </c>
      <c r="H102" s="38">
        <f t="shared" si="13"/>
        <v>0</v>
      </c>
      <c r="I102" s="38">
        <f t="shared" si="14"/>
        <v>0</v>
      </c>
    </row>
    <row r="103" spans="1:9" x14ac:dyDescent="0.2">
      <c r="A103">
        <f t="shared" ref="A103:A111" si="16">A102+1</f>
        <v>88</v>
      </c>
      <c r="B103" s="109"/>
      <c r="C103" s="110"/>
      <c r="D103" s="116"/>
      <c r="E103" s="84">
        <f t="shared" si="11"/>
        <v>0.15</v>
      </c>
      <c r="F103" s="81">
        <f t="shared" si="12"/>
        <v>0.12</v>
      </c>
      <c r="H103" s="38">
        <f t="shared" si="13"/>
        <v>0</v>
      </c>
      <c r="I103" s="38">
        <f t="shared" si="14"/>
        <v>0</v>
      </c>
    </row>
    <row r="104" spans="1:9" x14ac:dyDescent="0.2">
      <c r="A104">
        <f t="shared" si="16"/>
        <v>89</v>
      </c>
      <c r="B104" s="109"/>
      <c r="C104" s="110"/>
      <c r="D104" s="116"/>
      <c r="E104" s="84">
        <f t="shared" si="11"/>
        <v>0.15</v>
      </c>
      <c r="F104" s="81">
        <f t="shared" si="12"/>
        <v>0.12</v>
      </c>
      <c r="H104" s="38">
        <f t="shared" si="13"/>
        <v>0</v>
      </c>
      <c r="I104" s="38">
        <f t="shared" si="14"/>
        <v>0</v>
      </c>
    </row>
    <row r="105" spans="1:9" x14ac:dyDescent="0.2">
      <c r="A105">
        <f t="shared" si="16"/>
        <v>90</v>
      </c>
      <c r="B105" s="109"/>
      <c r="C105" s="110"/>
      <c r="D105" s="116"/>
      <c r="E105" s="84">
        <f t="shared" si="11"/>
        <v>0.15</v>
      </c>
      <c r="F105" s="81">
        <f t="shared" si="12"/>
        <v>0.12</v>
      </c>
      <c r="H105" s="38">
        <f t="shared" si="13"/>
        <v>0</v>
      </c>
      <c r="I105" s="38">
        <f t="shared" si="14"/>
        <v>0</v>
      </c>
    </row>
    <row r="106" spans="1:9" x14ac:dyDescent="0.2">
      <c r="A106">
        <f t="shared" si="16"/>
        <v>91</v>
      </c>
      <c r="B106" s="109"/>
      <c r="C106" s="110"/>
      <c r="D106" s="116"/>
      <c r="E106" s="84">
        <f t="shared" si="11"/>
        <v>0.15</v>
      </c>
      <c r="F106" s="81">
        <f t="shared" si="12"/>
        <v>0.12</v>
      </c>
      <c r="H106" s="38">
        <f t="shared" si="13"/>
        <v>0</v>
      </c>
      <c r="I106" s="38">
        <f t="shared" si="14"/>
        <v>0</v>
      </c>
    </row>
    <row r="107" spans="1:9" x14ac:dyDescent="0.2">
      <c r="A107">
        <f t="shared" si="16"/>
        <v>92</v>
      </c>
      <c r="B107" s="109"/>
      <c r="C107" s="110"/>
      <c r="D107" s="116"/>
      <c r="E107" s="84">
        <f t="shared" si="11"/>
        <v>0.15</v>
      </c>
      <c r="F107" s="81">
        <f t="shared" si="12"/>
        <v>0.12</v>
      </c>
      <c r="H107" s="38">
        <f t="shared" si="13"/>
        <v>0</v>
      </c>
      <c r="I107" s="38">
        <f t="shared" si="14"/>
        <v>0</v>
      </c>
    </row>
    <row r="108" spans="1:9" x14ac:dyDescent="0.2">
      <c r="A108">
        <f t="shared" si="16"/>
        <v>93</v>
      </c>
      <c r="B108" s="109"/>
      <c r="C108" s="110"/>
      <c r="D108" s="116"/>
      <c r="E108" s="84">
        <f t="shared" si="11"/>
        <v>0.15</v>
      </c>
      <c r="F108" s="81">
        <f t="shared" si="12"/>
        <v>0.12</v>
      </c>
      <c r="H108" s="38">
        <f t="shared" si="13"/>
        <v>0</v>
      </c>
      <c r="I108" s="38">
        <f t="shared" si="14"/>
        <v>0</v>
      </c>
    </row>
    <row r="109" spans="1:9" x14ac:dyDescent="0.2">
      <c r="A109">
        <f t="shared" si="16"/>
        <v>94</v>
      </c>
      <c r="B109" s="109"/>
      <c r="C109" s="110"/>
      <c r="D109" s="116"/>
      <c r="E109" s="84">
        <f t="shared" si="11"/>
        <v>0.15</v>
      </c>
      <c r="F109" s="81">
        <f t="shared" si="12"/>
        <v>0.12</v>
      </c>
      <c r="H109" s="38">
        <f t="shared" si="13"/>
        <v>0</v>
      </c>
      <c r="I109" s="38">
        <f t="shared" si="14"/>
        <v>0</v>
      </c>
    </row>
    <row r="110" spans="1:9" x14ac:dyDescent="0.2">
      <c r="A110">
        <f t="shared" si="16"/>
        <v>95</v>
      </c>
      <c r="B110" s="109"/>
      <c r="C110" s="110"/>
      <c r="D110" s="116"/>
      <c r="E110" s="84">
        <f t="shared" si="11"/>
        <v>0.15</v>
      </c>
      <c r="F110" s="81">
        <f t="shared" si="12"/>
        <v>0.12</v>
      </c>
      <c r="H110" s="38">
        <f t="shared" si="13"/>
        <v>0</v>
      </c>
      <c r="I110" s="38">
        <f t="shared" si="14"/>
        <v>0</v>
      </c>
    </row>
    <row r="111" spans="1:9" x14ac:dyDescent="0.2">
      <c r="A111">
        <f t="shared" si="16"/>
        <v>96</v>
      </c>
      <c r="B111" s="109"/>
      <c r="C111" s="110"/>
      <c r="D111" s="116"/>
      <c r="E111" s="84">
        <f t="shared" si="11"/>
        <v>0.15</v>
      </c>
      <c r="F111" s="81">
        <f t="shared" si="12"/>
        <v>0.12</v>
      </c>
      <c r="H111" s="38">
        <f t="shared" si="13"/>
        <v>0</v>
      </c>
      <c r="I111" s="38">
        <f t="shared" si="14"/>
        <v>0</v>
      </c>
    </row>
    <row r="112" spans="1:9" x14ac:dyDescent="0.2">
      <c r="A112">
        <f>A111+1</f>
        <v>97</v>
      </c>
      <c r="B112" s="109"/>
      <c r="C112" s="110"/>
      <c r="D112" s="116"/>
      <c r="E112" s="84">
        <f t="shared" si="11"/>
        <v>0.15</v>
      </c>
      <c r="F112" s="81">
        <f t="shared" si="12"/>
        <v>0.12</v>
      </c>
      <c r="H112" s="38">
        <f t="shared" si="13"/>
        <v>0</v>
      </c>
      <c r="I112" s="38">
        <f t="shared" si="14"/>
        <v>0</v>
      </c>
    </row>
    <row r="113" spans="1:9" x14ac:dyDescent="0.2">
      <c r="A113">
        <f t="shared" ref="A113:A115" si="17">A112+1</f>
        <v>98</v>
      </c>
      <c r="B113" s="109"/>
      <c r="C113" s="110"/>
      <c r="D113" s="116"/>
      <c r="E113" s="84">
        <f t="shared" si="11"/>
        <v>0.15</v>
      </c>
      <c r="F113" s="81">
        <f t="shared" si="12"/>
        <v>0.12</v>
      </c>
      <c r="H113" s="38">
        <f t="shared" si="13"/>
        <v>0</v>
      </c>
      <c r="I113" s="38">
        <f t="shared" si="14"/>
        <v>0</v>
      </c>
    </row>
    <row r="114" spans="1:9" x14ac:dyDescent="0.2">
      <c r="A114">
        <f t="shared" si="17"/>
        <v>99</v>
      </c>
      <c r="B114" s="109"/>
      <c r="C114" s="110"/>
      <c r="D114" s="116"/>
      <c r="E114" s="84">
        <f t="shared" ref="E114:E115" si="18">HLOOKUP(C114,C$7:I$8,2,0)</f>
        <v>0.15</v>
      </c>
      <c r="F114" s="81">
        <f t="shared" ref="F114:F115" si="19">HLOOKUP(C114,C$7:I$9,3,0)</f>
        <v>0.12</v>
      </c>
      <c r="H114" s="38">
        <f t="shared" ref="H114:H115" si="20">MAX(0,D114-E114*L$7)</f>
        <v>0</v>
      </c>
      <c r="I114" s="38">
        <f t="shared" ref="I114:I115" si="21">F114*H114</f>
        <v>0</v>
      </c>
    </row>
    <row r="115" spans="1:9" x14ac:dyDescent="0.2">
      <c r="A115">
        <f t="shared" si="17"/>
        <v>100</v>
      </c>
      <c r="B115" s="112"/>
      <c r="C115" s="113"/>
      <c r="D115" s="117"/>
      <c r="E115" s="85">
        <f t="shared" si="18"/>
        <v>0.15</v>
      </c>
      <c r="F115" s="82">
        <f t="shared" si="19"/>
        <v>0.12</v>
      </c>
      <c r="H115" s="40">
        <f t="shared" si="20"/>
        <v>0</v>
      </c>
      <c r="I115" s="40">
        <f t="shared" si="21"/>
        <v>0</v>
      </c>
    </row>
  </sheetData>
  <sheetProtection algorithmName="SHA-512" hashValue="QXFvGaWAV151QZu+KEijYzkwMRbT7Z4lTH2KoTRadVF99CCB2sNXuSM2F9qBxhtGtbhcD83NDEbBCE1+80vhtg==" saltValue="1ZeX36niJ2bw61y2dLqE2A==" spinCount="100000" sheet="1" objects="1" scenarios="1"/>
  <mergeCells count="5">
    <mergeCell ref="K6:L6"/>
    <mergeCell ref="B2:C2"/>
    <mergeCell ref="B3:C3"/>
    <mergeCell ref="C6:I6"/>
    <mergeCell ref="E12:F12"/>
  </mergeCells>
  <dataValidations count="1">
    <dataValidation type="list" allowBlank="1" showInputMessage="1" showErrorMessage="1" sqref="C16:C115" xr:uid="{00000000-0002-0000-0400-000000000000}">
      <formula1>Kredietklasse</formula1>
    </dataValidation>
  </dataValidations>
  <pageMargins left="0.7" right="0.7" top="0.75" bottom="0.75" header="0.3" footer="0.3"/>
  <pageSetup paperSize="9" scale="84" fitToHeight="0" orientation="landscape" r:id="rId1"/>
  <headerFooter>
    <oddHeader>&amp;L&amp;"Aptos"&amp;10&amp;K2FB5E4 | DNB UNRESTRICTED |&amp;1#_x000D_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pageSetUpPr fitToPage="1"/>
  </sheetPr>
  <dimension ref="A1:L115"/>
  <sheetViews>
    <sheetView showGridLines="0" zoomScale="90" zoomScaleNormal="90" workbookViewId="0">
      <pane xSplit="1" ySplit="15" topLeftCell="B16" activePane="bottomRight" state="frozen"/>
      <selection pane="topRight" activeCell="B1" sqref="B1"/>
      <selection pane="bottomLeft" activeCell="A16" sqref="A16"/>
      <selection pane="bottomRight" activeCell="F4" sqref="F4"/>
    </sheetView>
  </sheetViews>
  <sheetFormatPr defaultRowHeight="12.75" x14ac:dyDescent="0.2"/>
  <cols>
    <col min="1" max="1" width="4.7109375" customWidth="1"/>
    <col min="2" max="2" width="54.85546875" customWidth="1"/>
    <col min="3" max="3" width="7.28515625" customWidth="1"/>
    <col min="4" max="4" width="17.5703125" customWidth="1"/>
    <col min="7" max="7" width="6.7109375" customWidth="1"/>
    <col min="8" max="8" width="13.85546875" customWidth="1"/>
    <col min="9" max="9" width="14" customWidth="1"/>
    <col min="11" max="11" width="18.5703125" customWidth="1"/>
    <col min="12" max="12" width="14" customWidth="1"/>
  </cols>
  <sheetData>
    <row r="1" spans="1:12" ht="13.5" thickBot="1" x14ac:dyDescent="0.25"/>
    <row r="2" spans="1:12" ht="35.25" customHeight="1" x14ac:dyDescent="0.2">
      <c r="B2" s="140" t="str">
        <f>Invulinstructie!D21</f>
        <v>Vastgoed</v>
      </c>
      <c r="C2" s="142"/>
    </row>
    <row r="3" spans="1:12" ht="21" customHeight="1" thickBot="1" x14ac:dyDescent="0.25">
      <c r="B3" s="156" t="str">
        <f>Invulinstructie!J21</f>
        <v>artikel 187, lid 2</v>
      </c>
      <c r="C3" s="157"/>
    </row>
    <row r="6" spans="1:12" x14ac:dyDescent="0.2">
      <c r="B6" s="28" t="s">
        <v>54</v>
      </c>
      <c r="C6" s="25">
        <v>0.1</v>
      </c>
      <c r="D6" s="3"/>
      <c r="G6" s="3"/>
      <c r="H6" s="3"/>
      <c r="I6" s="3"/>
      <c r="K6" s="152" t="s">
        <v>52</v>
      </c>
      <c r="L6" s="153"/>
    </row>
    <row r="7" spans="1:12" x14ac:dyDescent="0.2">
      <c r="B7" s="28" t="s">
        <v>55</v>
      </c>
      <c r="C7" s="25">
        <v>0.12</v>
      </c>
      <c r="D7" s="2"/>
      <c r="G7" s="2"/>
      <c r="H7" s="2"/>
      <c r="I7" s="2"/>
      <c r="K7" s="30" t="s">
        <v>90</v>
      </c>
      <c r="L7" s="79">
        <f>Berekeningsgrondslag!J24</f>
        <v>0</v>
      </c>
    </row>
    <row r="8" spans="1:12" x14ac:dyDescent="0.2">
      <c r="K8" s="30" t="s">
        <v>56</v>
      </c>
      <c r="L8" s="27">
        <f>COUNTIF(I16:I115,"&gt;0")</f>
        <v>0</v>
      </c>
    </row>
    <row r="9" spans="1:12" x14ac:dyDescent="0.2">
      <c r="K9" s="30" t="s">
        <v>150</v>
      </c>
      <c r="L9" s="79">
        <f>D12</f>
        <v>0</v>
      </c>
    </row>
    <row r="10" spans="1:12" x14ac:dyDescent="0.2">
      <c r="K10" s="30" t="s">
        <v>151</v>
      </c>
      <c r="L10" s="79">
        <f>H12</f>
        <v>0</v>
      </c>
    </row>
    <row r="11" spans="1:12" x14ac:dyDescent="0.2">
      <c r="K11" s="30" t="s">
        <v>152</v>
      </c>
      <c r="L11" s="79">
        <f>I12</f>
        <v>0</v>
      </c>
    </row>
    <row r="12" spans="1:12" x14ac:dyDescent="0.2">
      <c r="D12" s="14">
        <f>SUM(D16:D115)</f>
        <v>0</v>
      </c>
      <c r="E12" s="166" t="s">
        <v>29</v>
      </c>
      <c r="F12" s="166"/>
      <c r="H12" s="14">
        <f>SUM(H16:H115)</f>
        <v>0</v>
      </c>
      <c r="I12" s="14">
        <f>SUMSQ(I16:I115)^0.5</f>
        <v>0</v>
      </c>
    </row>
    <row r="13" spans="1:12" x14ac:dyDescent="0.2">
      <c r="B13" s="22"/>
      <c r="D13" s="32" t="s">
        <v>59</v>
      </c>
      <c r="E13" s="32"/>
      <c r="F13" s="32" t="s">
        <v>87</v>
      </c>
      <c r="H13" s="32" t="s">
        <v>62</v>
      </c>
      <c r="I13" s="32" t="s">
        <v>63</v>
      </c>
    </row>
    <row r="14" spans="1:12" x14ac:dyDescent="0.2">
      <c r="B14" s="31" t="s">
        <v>86</v>
      </c>
      <c r="D14" s="31" t="s">
        <v>5</v>
      </c>
      <c r="E14" s="31" t="s">
        <v>60</v>
      </c>
      <c r="F14" s="31" t="s">
        <v>8</v>
      </c>
      <c r="H14" s="31" t="s">
        <v>9</v>
      </c>
      <c r="I14" s="31" t="s">
        <v>11</v>
      </c>
    </row>
    <row r="15" spans="1:12" x14ac:dyDescent="0.2">
      <c r="B15" s="33"/>
      <c r="D15" s="121" t="s">
        <v>6</v>
      </c>
      <c r="E15" s="121" t="s">
        <v>7</v>
      </c>
      <c r="F15" s="121" t="s">
        <v>4</v>
      </c>
      <c r="H15" s="121" t="s">
        <v>10</v>
      </c>
      <c r="I15" s="121" t="s">
        <v>12</v>
      </c>
    </row>
    <row r="16" spans="1:12" x14ac:dyDescent="0.2">
      <c r="A16">
        <v>1</v>
      </c>
      <c r="B16" s="118"/>
      <c r="D16" s="115"/>
      <c r="E16" s="80">
        <f>C$6</f>
        <v>0.1</v>
      </c>
      <c r="F16" s="80">
        <f>C$7</f>
        <v>0.12</v>
      </c>
      <c r="H16" s="36">
        <f t="shared" ref="H16:H50" si="0">MAX(0,D16-E16*L$7)</f>
        <v>0</v>
      </c>
      <c r="I16" s="36">
        <f>F16*H16</f>
        <v>0</v>
      </c>
    </row>
    <row r="17" spans="1:9" x14ac:dyDescent="0.2">
      <c r="A17">
        <f>A16+1</f>
        <v>2</v>
      </c>
      <c r="B17" s="119"/>
      <c r="C17" s="5"/>
      <c r="D17" s="116"/>
      <c r="E17" s="81">
        <f t="shared" ref="E17:E21" si="1">C$6</f>
        <v>0.1</v>
      </c>
      <c r="F17" s="81">
        <f t="shared" ref="F17:F21" si="2">C$7</f>
        <v>0.12</v>
      </c>
      <c r="H17" s="38">
        <f t="shared" si="0"/>
        <v>0</v>
      </c>
      <c r="I17" s="38">
        <f t="shared" ref="I17:I21" si="3">F17*H17</f>
        <v>0</v>
      </c>
    </row>
    <row r="18" spans="1:9" x14ac:dyDescent="0.2">
      <c r="A18">
        <f t="shared" ref="A18:A81" si="4">A17+1</f>
        <v>3</v>
      </c>
      <c r="B18" s="119"/>
      <c r="C18" s="5"/>
      <c r="D18" s="116"/>
      <c r="E18" s="81">
        <f t="shared" si="1"/>
        <v>0.1</v>
      </c>
      <c r="F18" s="81">
        <f t="shared" si="2"/>
        <v>0.12</v>
      </c>
      <c r="H18" s="38">
        <f t="shared" si="0"/>
        <v>0</v>
      </c>
      <c r="I18" s="38">
        <f t="shared" si="3"/>
        <v>0</v>
      </c>
    </row>
    <row r="19" spans="1:9" x14ac:dyDescent="0.2">
      <c r="A19">
        <f t="shared" si="4"/>
        <v>4</v>
      </c>
      <c r="B19" s="119"/>
      <c r="C19" s="5"/>
      <c r="D19" s="116"/>
      <c r="E19" s="81">
        <f t="shared" si="1"/>
        <v>0.1</v>
      </c>
      <c r="F19" s="81">
        <f t="shared" si="2"/>
        <v>0.12</v>
      </c>
      <c r="H19" s="38">
        <f t="shared" si="0"/>
        <v>0</v>
      </c>
      <c r="I19" s="38">
        <f t="shared" si="3"/>
        <v>0</v>
      </c>
    </row>
    <row r="20" spans="1:9" x14ac:dyDescent="0.2">
      <c r="A20">
        <f t="shared" si="4"/>
        <v>5</v>
      </c>
      <c r="B20" s="119"/>
      <c r="C20" s="5"/>
      <c r="D20" s="116"/>
      <c r="E20" s="81">
        <f t="shared" si="1"/>
        <v>0.1</v>
      </c>
      <c r="F20" s="81">
        <f t="shared" si="2"/>
        <v>0.12</v>
      </c>
      <c r="H20" s="38">
        <f t="shared" si="0"/>
        <v>0</v>
      </c>
      <c r="I20" s="38">
        <f t="shared" si="3"/>
        <v>0</v>
      </c>
    </row>
    <row r="21" spans="1:9" x14ac:dyDescent="0.2">
      <c r="A21">
        <f t="shared" si="4"/>
        <v>6</v>
      </c>
      <c r="B21" s="119"/>
      <c r="C21" s="5"/>
      <c r="D21" s="116"/>
      <c r="E21" s="81">
        <f t="shared" si="1"/>
        <v>0.1</v>
      </c>
      <c r="F21" s="81">
        <f t="shared" si="2"/>
        <v>0.12</v>
      </c>
      <c r="H21" s="38">
        <f t="shared" si="0"/>
        <v>0</v>
      </c>
      <c r="I21" s="38">
        <f t="shared" si="3"/>
        <v>0</v>
      </c>
    </row>
    <row r="22" spans="1:9" x14ac:dyDescent="0.2">
      <c r="A22">
        <f t="shared" si="4"/>
        <v>7</v>
      </c>
      <c r="B22" s="119"/>
      <c r="D22" s="116"/>
      <c r="E22" s="81">
        <f t="shared" ref="E22" si="5">C$6</f>
        <v>0.1</v>
      </c>
      <c r="F22" s="81">
        <f t="shared" ref="F22" si="6">C$7</f>
        <v>0.12</v>
      </c>
      <c r="H22" s="38">
        <f t="shared" si="0"/>
        <v>0</v>
      </c>
      <c r="I22" s="38">
        <f t="shared" ref="I22" si="7">F22*H22</f>
        <v>0</v>
      </c>
    </row>
    <row r="23" spans="1:9" x14ac:dyDescent="0.2">
      <c r="A23">
        <f t="shared" si="4"/>
        <v>8</v>
      </c>
      <c r="B23" s="119"/>
      <c r="D23" s="116"/>
      <c r="E23" s="81">
        <f t="shared" ref="E23:E50" si="8">C$6</f>
        <v>0.1</v>
      </c>
      <c r="F23" s="81">
        <f t="shared" ref="F23:F50" si="9">C$7</f>
        <v>0.12</v>
      </c>
      <c r="H23" s="38">
        <f t="shared" si="0"/>
        <v>0</v>
      </c>
      <c r="I23" s="38">
        <f t="shared" ref="I23:I50" si="10">F23*H23</f>
        <v>0</v>
      </c>
    </row>
    <row r="24" spans="1:9" x14ac:dyDescent="0.2">
      <c r="A24">
        <f t="shared" si="4"/>
        <v>9</v>
      </c>
      <c r="B24" s="119"/>
      <c r="D24" s="116"/>
      <c r="E24" s="81">
        <f t="shared" si="8"/>
        <v>0.1</v>
      </c>
      <c r="F24" s="81">
        <f t="shared" si="9"/>
        <v>0.12</v>
      </c>
      <c r="H24" s="38">
        <f t="shared" si="0"/>
        <v>0</v>
      </c>
      <c r="I24" s="38">
        <f t="shared" si="10"/>
        <v>0</v>
      </c>
    </row>
    <row r="25" spans="1:9" x14ac:dyDescent="0.2">
      <c r="A25">
        <f t="shared" si="4"/>
        <v>10</v>
      </c>
      <c r="B25" s="119"/>
      <c r="D25" s="116"/>
      <c r="E25" s="81">
        <f t="shared" si="8"/>
        <v>0.1</v>
      </c>
      <c r="F25" s="81">
        <f t="shared" si="9"/>
        <v>0.12</v>
      </c>
      <c r="H25" s="38">
        <f t="shared" si="0"/>
        <v>0</v>
      </c>
      <c r="I25" s="38">
        <f t="shared" si="10"/>
        <v>0</v>
      </c>
    </row>
    <row r="26" spans="1:9" x14ac:dyDescent="0.2">
      <c r="A26">
        <f t="shared" si="4"/>
        <v>11</v>
      </c>
      <c r="B26" s="119"/>
      <c r="D26" s="116"/>
      <c r="E26" s="81">
        <f t="shared" si="8"/>
        <v>0.1</v>
      </c>
      <c r="F26" s="81">
        <f t="shared" si="9"/>
        <v>0.12</v>
      </c>
      <c r="H26" s="38">
        <f t="shared" si="0"/>
        <v>0</v>
      </c>
      <c r="I26" s="38">
        <f t="shared" si="10"/>
        <v>0</v>
      </c>
    </row>
    <row r="27" spans="1:9" x14ac:dyDescent="0.2">
      <c r="A27">
        <f t="shared" si="4"/>
        <v>12</v>
      </c>
      <c r="B27" s="119"/>
      <c r="D27" s="116"/>
      <c r="E27" s="81">
        <f t="shared" si="8"/>
        <v>0.1</v>
      </c>
      <c r="F27" s="81">
        <f t="shared" si="9"/>
        <v>0.12</v>
      </c>
      <c r="H27" s="38">
        <f t="shared" si="0"/>
        <v>0</v>
      </c>
      <c r="I27" s="38">
        <f t="shared" si="10"/>
        <v>0</v>
      </c>
    </row>
    <row r="28" spans="1:9" x14ac:dyDescent="0.2">
      <c r="A28">
        <f t="shared" si="4"/>
        <v>13</v>
      </c>
      <c r="B28" s="119"/>
      <c r="D28" s="116"/>
      <c r="E28" s="81">
        <f t="shared" si="8"/>
        <v>0.1</v>
      </c>
      <c r="F28" s="81">
        <f t="shared" si="9"/>
        <v>0.12</v>
      </c>
      <c r="H28" s="38">
        <f t="shared" si="0"/>
        <v>0</v>
      </c>
      <c r="I28" s="38">
        <f t="shared" si="10"/>
        <v>0</v>
      </c>
    </row>
    <row r="29" spans="1:9" x14ac:dyDescent="0.2">
      <c r="A29">
        <f t="shared" si="4"/>
        <v>14</v>
      </c>
      <c r="B29" s="119"/>
      <c r="D29" s="116"/>
      <c r="E29" s="81">
        <f t="shared" si="8"/>
        <v>0.1</v>
      </c>
      <c r="F29" s="81">
        <f t="shared" si="9"/>
        <v>0.12</v>
      </c>
      <c r="H29" s="38">
        <f t="shared" si="0"/>
        <v>0</v>
      </c>
      <c r="I29" s="38">
        <f t="shared" si="10"/>
        <v>0</v>
      </c>
    </row>
    <row r="30" spans="1:9" x14ac:dyDescent="0.2">
      <c r="A30">
        <f t="shared" si="4"/>
        <v>15</v>
      </c>
      <c r="B30" s="119"/>
      <c r="D30" s="116"/>
      <c r="E30" s="81">
        <f t="shared" si="8"/>
        <v>0.1</v>
      </c>
      <c r="F30" s="81">
        <f t="shared" si="9"/>
        <v>0.12</v>
      </c>
      <c r="H30" s="38">
        <f t="shared" si="0"/>
        <v>0</v>
      </c>
      <c r="I30" s="38">
        <f t="shared" si="10"/>
        <v>0</v>
      </c>
    </row>
    <row r="31" spans="1:9" x14ac:dyDescent="0.2">
      <c r="A31">
        <f t="shared" si="4"/>
        <v>16</v>
      </c>
      <c r="B31" s="119"/>
      <c r="D31" s="116"/>
      <c r="E31" s="81">
        <f t="shared" si="8"/>
        <v>0.1</v>
      </c>
      <c r="F31" s="81">
        <f t="shared" si="9"/>
        <v>0.12</v>
      </c>
      <c r="H31" s="38">
        <f t="shared" si="0"/>
        <v>0</v>
      </c>
      <c r="I31" s="38">
        <f t="shared" si="10"/>
        <v>0</v>
      </c>
    </row>
    <row r="32" spans="1:9" x14ac:dyDescent="0.2">
      <c r="A32">
        <f t="shared" si="4"/>
        <v>17</v>
      </c>
      <c r="B32" s="119"/>
      <c r="D32" s="116"/>
      <c r="E32" s="81">
        <f t="shared" si="8"/>
        <v>0.1</v>
      </c>
      <c r="F32" s="81">
        <f t="shared" si="9"/>
        <v>0.12</v>
      </c>
      <c r="H32" s="38">
        <f t="shared" si="0"/>
        <v>0</v>
      </c>
      <c r="I32" s="38">
        <f t="shared" si="10"/>
        <v>0</v>
      </c>
    </row>
    <row r="33" spans="1:9" x14ac:dyDescent="0.2">
      <c r="A33">
        <f t="shared" si="4"/>
        <v>18</v>
      </c>
      <c r="B33" s="119"/>
      <c r="D33" s="116"/>
      <c r="E33" s="81">
        <f t="shared" si="8"/>
        <v>0.1</v>
      </c>
      <c r="F33" s="81">
        <f t="shared" si="9"/>
        <v>0.12</v>
      </c>
      <c r="H33" s="38">
        <f t="shared" si="0"/>
        <v>0</v>
      </c>
      <c r="I33" s="38">
        <f t="shared" si="10"/>
        <v>0</v>
      </c>
    </row>
    <row r="34" spans="1:9" x14ac:dyDescent="0.2">
      <c r="A34">
        <f t="shared" si="4"/>
        <v>19</v>
      </c>
      <c r="B34" s="119"/>
      <c r="D34" s="116"/>
      <c r="E34" s="81">
        <f t="shared" si="8"/>
        <v>0.1</v>
      </c>
      <c r="F34" s="81">
        <f t="shared" si="9"/>
        <v>0.12</v>
      </c>
      <c r="H34" s="38">
        <f t="shared" si="0"/>
        <v>0</v>
      </c>
      <c r="I34" s="38">
        <f t="shared" si="10"/>
        <v>0</v>
      </c>
    </row>
    <row r="35" spans="1:9" x14ac:dyDescent="0.2">
      <c r="A35">
        <f t="shared" si="4"/>
        <v>20</v>
      </c>
      <c r="B35" s="119"/>
      <c r="D35" s="116"/>
      <c r="E35" s="81">
        <f t="shared" si="8"/>
        <v>0.1</v>
      </c>
      <c r="F35" s="81">
        <f t="shared" si="9"/>
        <v>0.12</v>
      </c>
      <c r="H35" s="38">
        <f t="shared" si="0"/>
        <v>0</v>
      </c>
      <c r="I35" s="38">
        <f t="shared" si="10"/>
        <v>0</v>
      </c>
    </row>
    <row r="36" spans="1:9" x14ac:dyDescent="0.2">
      <c r="A36">
        <f t="shared" si="4"/>
        <v>21</v>
      </c>
      <c r="B36" s="119"/>
      <c r="D36" s="116"/>
      <c r="E36" s="81">
        <f t="shared" si="8"/>
        <v>0.1</v>
      </c>
      <c r="F36" s="81">
        <f t="shared" si="9"/>
        <v>0.12</v>
      </c>
      <c r="H36" s="38">
        <f t="shared" si="0"/>
        <v>0</v>
      </c>
      <c r="I36" s="38">
        <f t="shared" si="10"/>
        <v>0</v>
      </c>
    </row>
    <row r="37" spans="1:9" x14ac:dyDescent="0.2">
      <c r="A37">
        <f t="shared" si="4"/>
        <v>22</v>
      </c>
      <c r="B37" s="119"/>
      <c r="D37" s="116"/>
      <c r="E37" s="81">
        <f t="shared" si="8"/>
        <v>0.1</v>
      </c>
      <c r="F37" s="81">
        <f t="shared" si="9"/>
        <v>0.12</v>
      </c>
      <c r="H37" s="38">
        <f t="shared" si="0"/>
        <v>0</v>
      </c>
      <c r="I37" s="38">
        <f t="shared" si="10"/>
        <v>0</v>
      </c>
    </row>
    <row r="38" spans="1:9" x14ac:dyDescent="0.2">
      <c r="A38">
        <f t="shared" si="4"/>
        <v>23</v>
      </c>
      <c r="B38" s="119"/>
      <c r="D38" s="116"/>
      <c r="E38" s="81">
        <f t="shared" si="8"/>
        <v>0.1</v>
      </c>
      <c r="F38" s="81">
        <f t="shared" si="9"/>
        <v>0.12</v>
      </c>
      <c r="H38" s="38">
        <f t="shared" si="0"/>
        <v>0</v>
      </c>
      <c r="I38" s="38">
        <f t="shared" si="10"/>
        <v>0</v>
      </c>
    </row>
    <row r="39" spans="1:9" x14ac:dyDescent="0.2">
      <c r="A39">
        <f t="shared" si="4"/>
        <v>24</v>
      </c>
      <c r="B39" s="119"/>
      <c r="D39" s="116"/>
      <c r="E39" s="81">
        <f t="shared" si="8"/>
        <v>0.1</v>
      </c>
      <c r="F39" s="81">
        <f t="shared" si="9"/>
        <v>0.12</v>
      </c>
      <c r="H39" s="38">
        <f t="shared" si="0"/>
        <v>0</v>
      </c>
      <c r="I39" s="38">
        <f t="shared" si="10"/>
        <v>0</v>
      </c>
    </row>
    <row r="40" spans="1:9" x14ac:dyDescent="0.2">
      <c r="A40">
        <f t="shared" si="4"/>
        <v>25</v>
      </c>
      <c r="B40" s="119"/>
      <c r="D40" s="116"/>
      <c r="E40" s="81">
        <f t="shared" si="8"/>
        <v>0.1</v>
      </c>
      <c r="F40" s="81">
        <f t="shared" si="9"/>
        <v>0.12</v>
      </c>
      <c r="H40" s="38">
        <f t="shared" si="0"/>
        <v>0</v>
      </c>
      <c r="I40" s="38">
        <f t="shared" si="10"/>
        <v>0</v>
      </c>
    </row>
    <row r="41" spans="1:9" x14ac:dyDescent="0.2">
      <c r="A41">
        <f t="shared" si="4"/>
        <v>26</v>
      </c>
      <c r="B41" s="119"/>
      <c r="D41" s="116"/>
      <c r="E41" s="81">
        <f t="shared" si="8"/>
        <v>0.1</v>
      </c>
      <c r="F41" s="81">
        <f t="shared" si="9"/>
        <v>0.12</v>
      </c>
      <c r="H41" s="38">
        <f t="shared" si="0"/>
        <v>0</v>
      </c>
      <c r="I41" s="38">
        <f t="shared" si="10"/>
        <v>0</v>
      </c>
    </row>
    <row r="42" spans="1:9" x14ac:dyDescent="0.2">
      <c r="A42">
        <f t="shared" si="4"/>
        <v>27</v>
      </c>
      <c r="B42" s="119"/>
      <c r="D42" s="116"/>
      <c r="E42" s="81">
        <f t="shared" si="8"/>
        <v>0.1</v>
      </c>
      <c r="F42" s="81">
        <f t="shared" si="9"/>
        <v>0.12</v>
      </c>
      <c r="H42" s="38">
        <f t="shared" si="0"/>
        <v>0</v>
      </c>
      <c r="I42" s="38">
        <f t="shared" si="10"/>
        <v>0</v>
      </c>
    </row>
    <row r="43" spans="1:9" x14ac:dyDescent="0.2">
      <c r="A43">
        <f t="shared" si="4"/>
        <v>28</v>
      </c>
      <c r="B43" s="119"/>
      <c r="D43" s="116"/>
      <c r="E43" s="81">
        <f t="shared" si="8"/>
        <v>0.1</v>
      </c>
      <c r="F43" s="81">
        <f t="shared" si="9"/>
        <v>0.12</v>
      </c>
      <c r="H43" s="38">
        <f t="shared" si="0"/>
        <v>0</v>
      </c>
      <c r="I43" s="38">
        <f t="shared" si="10"/>
        <v>0</v>
      </c>
    </row>
    <row r="44" spans="1:9" x14ac:dyDescent="0.2">
      <c r="A44">
        <f t="shared" si="4"/>
        <v>29</v>
      </c>
      <c r="B44" s="119"/>
      <c r="D44" s="116"/>
      <c r="E44" s="81">
        <f t="shared" si="8"/>
        <v>0.1</v>
      </c>
      <c r="F44" s="81">
        <f t="shared" si="9"/>
        <v>0.12</v>
      </c>
      <c r="H44" s="38">
        <f t="shared" si="0"/>
        <v>0</v>
      </c>
      <c r="I44" s="38">
        <f t="shared" si="10"/>
        <v>0</v>
      </c>
    </row>
    <row r="45" spans="1:9" x14ac:dyDescent="0.2">
      <c r="A45">
        <f t="shared" si="4"/>
        <v>30</v>
      </c>
      <c r="B45" s="119"/>
      <c r="D45" s="116"/>
      <c r="E45" s="81">
        <f t="shared" si="8"/>
        <v>0.1</v>
      </c>
      <c r="F45" s="81">
        <f t="shared" si="9"/>
        <v>0.12</v>
      </c>
      <c r="H45" s="38">
        <f t="shared" si="0"/>
        <v>0</v>
      </c>
      <c r="I45" s="38">
        <f t="shared" si="10"/>
        <v>0</v>
      </c>
    </row>
    <row r="46" spans="1:9" x14ac:dyDescent="0.2">
      <c r="A46">
        <f t="shared" si="4"/>
        <v>31</v>
      </c>
      <c r="B46" s="119"/>
      <c r="D46" s="116"/>
      <c r="E46" s="81">
        <f t="shared" si="8"/>
        <v>0.1</v>
      </c>
      <c r="F46" s="81">
        <f t="shared" si="9"/>
        <v>0.12</v>
      </c>
      <c r="H46" s="38">
        <f t="shared" si="0"/>
        <v>0</v>
      </c>
      <c r="I46" s="38">
        <f t="shared" si="10"/>
        <v>0</v>
      </c>
    </row>
    <row r="47" spans="1:9" x14ac:dyDescent="0.2">
      <c r="A47">
        <f t="shared" si="4"/>
        <v>32</v>
      </c>
      <c r="B47" s="119"/>
      <c r="D47" s="116"/>
      <c r="E47" s="81">
        <f t="shared" si="8"/>
        <v>0.1</v>
      </c>
      <c r="F47" s="81">
        <f t="shared" si="9"/>
        <v>0.12</v>
      </c>
      <c r="H47" s="38">
        <f t="shared" si="0"/>
        <v>0</v>
      </c>
      <c r="I47" s="38">
        <f t="shared" si="10"/>
        <v>0</v>
      </c>
    </row>
    <row r="48" spans="1:9" x14ac:dyDescent="0.2">
      <c r="A48">
        <f t="shared" si="4"/>
        <v>33</v>
      </c>
      <c r="B48" s="119"/>
      <c r="D48" s="116"/>
      <c r="E48" s="81">
        <f t="shared" si="8"/>
        <v>0.1</v>
      </c>
      <c r="F48" s="81">
        <f t="shared" si="9"/>
        <v>0.12</v>
      </c>
      <c r="H48" s="38">
        <f t="shared" si="0"/>
        <v>0</v>
      </c>
      <c r="I48" s="38">
        <f t="shared" si="10"/>
        <v>0</v>
      </c>
    </row>
    <row r="49" spans="1:9" x14ac:dyDescent="0.2">
      <c r="A49">
        <f t="shared" si="4"/>
        <v>34</v>
      </c>
      <c r="B49" s="119"/>
      <c r="D49" s="116"/>
      <c r="E49" s="81">
        <f t="shared" si="8"/>
        <v>0.1</v>
      </c>
      <c r="F49" s="81">
        <f t="shared" si="9"/>
        <v>0.12</v>
      </c>
      <c r="H49" s="38">
        <f t="shared" si="0"/>
        <v>0</v>
      </c>
      <c r="I49" s="38">
        <f t="shared" si="10"/>
        <v>0</v>
      </c>
    </row>
    <row r="50" spans="1:9" x14ac:dyDescent="0.2">
      <c r="A50">
        <f t="shared" si="4"/>
        <v>35</v>
      </c>
      <c r="B50" s="119"/>
      <c r="D50" s="116"/>
      <c r="E50" s="81">
        <f t="shared" si="8"/>
        <v>0.1</v>
      </c>
      <c r="F50" s="81">
        <f t="shared" si="9"/>
        <v>0.12</v>
      </c>
      <c r="H50" s="38">
        <f t="shared" si="0"/>
        <v>0</v>
      </c>
      <c r="I50" s="38">
        <f t="shared" si="10"/>
        <v>0</v>
      </c>
    </row>
    <row r="51" spans="1:9" x14ac:dyDescent="0.2">
      <c r="A51">
        <f t="shared" si="4"/>
        <v>36</v>
      </c>
      <c r="B51" s="119"/>
      <c r="D51" s="116"/>
      <c r="E51" s="81">
        <f t="shared" ref="E51:E113" si="11">C$6</f>
        <v>0.1</v>
      </c>
      <c r="F51" s="81">
        <f t="shared" ref="F51:F113" si="12">C$7</f>
        <v>0.12</v>
      </c>
      <c r="H51" s="38">
        <f t="shared" ref="H51:H113" si="13">MAX(0,D51-E51*L$7)</f>
        <v>0</v>
      </c>
      <c r="I51" s="38">
        <f t="shared" ref="I51:I113" si="14">F51*H51</f>
        <v>0</v>
      </c>
    </row>
    <row r="52" spans="1:9" x14ac:dyDescent="0.2">
      <c r="A52">
        <f t="shared" si="4"/>
        <v>37</v>
      </c>
      <c r="B52" s="119"/>
      <c r="D52" s="116"/>
      <c r="E52" s="81">
        <f t="shared" si="11"/>
        <v>0.1</v>
      </c>
      <c r="F52" s="81">
        <f t="shared" si="12"/>
        <v>0.12</v>
      </c>
      <c r="H52" s="38">
        <f t="shared" si="13"/>
        <v>0</v>
      </c>
      <c r="I52" s="38">
        <f t="shared" si="14"/>
        <v>0</v>
      </c>
    </row>
    <row r="53" spans="1:9" x14ac:dyDescent="0.2">
      <c r="A53">
        <f t="shared" si="4"/>
        <v>38</v>
      </c>
      <c r="B53" s="119"/>
      <c r="D53" s="116"/>
      <c r="E53" s="81">
        <f t="shared" si="11"/>
        <v>0.1</v>
      </c>
      <c r="F53" s="81">
        <f t="shared" si="12"/>
        <v>0.12</v>
      </c>
      <c r="H53" s="38">
        <f t="shared" si="13"/>
        <v>0</v>
      </c>
      <c r="I53" s="38">
        <f t="shared" si="14"/>
        <v>0</v>
      </c>
    </row>
    <row r="54" spans="1:9" x14ac:dyDescent="0.2">
      <c r="A54">
        <f t="shared" si="4"/>
        <v>39</v>
      </c>
      <c r="B54" s="119"/>
      <c r="D54" s="116"/>
      <c r="E54" s="81">
        <f t="shared" si="11"/>
        <v>0.1</v>
      </c>
      <c r="F54" s="81">
        <f t="shared" si="12"/>
        <v>0.12</v>
      </c>
      <c r="H54" s="38">
        <f t="shared" si="13"/>
        <v>0</v>
      </c>
      <c r="I54" s="38">
        <f t="shared" si="14"/>
        <v>0</v>
      </c>
    </row>
    <row r="55" spans="1:9" x14ac:dyDescent="0.2">
      <c r="A55">
        <f t="shared" si="4"/>
        <v>40</v>
      </c>
      <c r="B55" s="119"/>
      <c r="D55" s="116"/>
      <c r="E55" s="81">
        <f t="shared" si="11"/>
        <v>0.1</v>
      </c>
      <c r="F55" s="81">
        <f t="shared" si="12"/>
        <v>0.12</v>
      </c>
      <c r="H55" s="38">
        <f t="shared" si="13"/>
        <v>0</v>
      </c>
      <c r="I55" s="38">
        <f t="shared" si="14"/>
        <v>0</v>
      </c>
    </row>
    <row r="56" spans="1:9" x14ac:dyDescent="0.2">
      <c r="A56">
        <f t="shared" si="4"/>
        <v>41</v>
      </c>
      <c r="B56" s="119"/>
      <c r="D56" s="116"/>
      <c r="E56" s="81">
        <f t="shared" si="11"/>
        <v>0.1</v>
      </c>
      <c r="F56" s="81">
        <f t="shared" si="12"/>
        <v>0.12</v>
      </c>
      <c r="H56" s="38">
        <f t="shared" si="13"/>
        <v>0</v>
      </c>
      <c r="I56" s="38">
        <f t="shared" si="14"/>
        <v>0</v>
      </c>
    </row>
    <row r="57" spans="1:9" x14ac:dyDescent="0.2">
      <c r="A57">
        <f t="shared" si="4"/>
        <v>42</v>
      </c>
      <c r="B57" s="119"/>
      <c r="D57" s="116"/>
      <c r="E57" s="81">
        <f t="shared" si="11"/>
        <v>0.1</v>
      </c>
      <c r="F57" s="81">
        <f t="shared" si="12"/>
        <v>0.12</v>
      </c>
      <c r="H57" s="38">
        <f t="shared" si="13"/>
        <v>0</v>
      </c>
      <c r="I57" s="38">
        <f t="shared" si="14"/>
        <v>0</v>
      </c>
    </row>
    <row r="58" spans="1:9" x14ac:dyDescent="0.2">
      <c r="A58">
        <f t="shared" si="4"/>
        <v>43</v>
      </c>
      <c r="B58" s="119"/>
      <c r="D58" s="116"/>
      <c r="E58" s="81">
        <f t="shared" si="11"/>
        <v>0.1</v>
      </c>
      <c r="F58" s="81">
        <f t="shared" si="12"/>
        <v>0.12</v>
      </c>
      <c r="H58" s="38">
        <f t="shared" si="13"/>
        <v>0</v>
      </c>
      <c r="I58" s="38">
        <f t="shared" si="14"/>
        <v>0</v>
      </c>
    </row>
    <row r="59" spans="1:9" x14ac:dyDescent="0.2">
      <c r="A59">
        <f t="shared" si="4"/>
        <v>44</v>
      </c>
      <c r="B59" s="119"/>
      <c r="D59" s="116"/>
      <c r="E59" s="81">
        <f t="shared" si="11"/>
        <v>0.1</v>
      </c>
      <c r="F59" s="81">
        <f t="shared" si="12"/>
        <v>0.12</v>
      </c>
      <c r="H59" s="38">
        <f t="shared" si="13"/>
        <v>0</v>
      </c>
      <c r="I59" s="38">
        <f t="shared" si="14"/>
        <v>0</v>
      </c>
    </row>
    <row r="60" spans="1:9" x14ac:dyDescent="0.2">
      <c r="A60">
        <f t="shared" si="4"/>
        <v>45</v>
      </c>
      <c r="B60" s="119"/>
      <c r="D60" s="116"/>
      <c r="E60" s="81">
        <f t="shared" si="11"/>
        <v>0.1</v>
      </c>
      <c r="F60" s="81">
        <f t="shared" si="12"/>
        <v>0.12</v>
      </c>
      <c r="H60" s="38">
        <f t="shared" si="13"/>
        <v>0</v>
      </c>
      <c r="I60" s="38">
        <f t="shared" si="14"/>
        <v>0</v>
      </c>
    </row>
    <row r="61" spans="1:9" x14ac:dyDescent="0.2">
      <c r="A61">
        <f t="shared" si="4"/>
        <v>46</v>
      </c>
      <c r="B61" s="119"/>
      <c r="D61" s="116"/>
      <c r="E61" s="81">
        <f t="shared" si="11"/>
        <v>0.1</v>
      </c>
      <c r="F61" s="81">
        <f t="shared" si="12"/>
        <v>0.12</v>
      </c>
      <c r="H61" s="38">
        <f t="shared" si="13"/>
        <v>0</v>
      </c>
      <c r="I61" s="38">
        <f t="shared" si="14"/>
        <v>0</v>
      </c>
    </row>
    <row r="62" spans="1:9" x14ac:dyDescent="0.2">
      <c r="A62">
        <f t="shared" si="4"/>
        <v>47</v>
      </c>
      <c r="B62" s="119"/>
      <c r="D62" s="116"/>
      <c r="E62" s="81">
        <f t="shared" si="11"/>
        <v>0.1</v>
      </c>
      <c r="F62" s="81">
        <f t="shared" si="12"/>
        <v>0.12</v>
      </c>
      <c r="H62" s="38">
        <f t="shared" si="13"/>
        <v>0</v>
      </c>
      <c r="I62" s="38">
        <f t="shared" si="14"/>
        <v>0</v>
      </c>
    </row>
    <row r="63" spans="1:9" x14ac:dyDescent="0.2">
      <c r="A63">
        <f t="shared" si="4"/>
        <v>48</v>
      </c>
      <c r="B63" s="119"/>
      <c r="D63" s="116"/>
      <c r="E63" s="81">
        <f t="shared" si="11"/>
        <v>0.1</v>
      </c>
      <c r="F63" s="81">
        <f t="shared" si="12"/>
        <v>0.12</v>
      </c>
      <c r="H63" s="38">
        <f t="shared" si="13"/>
        <v>0</v>
      </c>
      <c r="I63" s="38">
        <f t="shared" si="14"/>
        <v>0</v>
      </c>
    </row>
    <row r="64" spans="1:9" x14ac:dyDescent="0.2">
      <c r="A64">
        <f t="shared" si="4"/>
        <v>49</v>
      </c>
      <c r="B64" s="119"/>
      <c r="D64" s="116"/>
      <c r="E64" s="81">
        <f t="shared" si="11"/>
        <v>0.1</v>
      </c>
      <c r="F64" s="81">
        <f t="shared" si="12"/>
        <v>0.12</v>
      </c>
      <c r="H64" s="38">
        <f t="shared" si="13"/>
        <v>0</v>
      </c>
      <c r="I64" s="38">
        <f t="shared" si="14"/>
        <v>0</v>
      </c>
    </row>
    <row r="65" spans="1:9" x14ac:dyDescent="0.2">
      <c r="A65">
        <f t="shared" si="4"/>
        <v>50</v>
      </c>
      <c r="B65" s="119"/>
      <c r="D65" s="116"/>
      <c r="E65" s="81">
        <f t="shared" si="11"/>
        <v>0.1</v>
      </c>
      <c r="F65" s="81">
        <f t="shared" si="12"/>
        <v>0.12</v>
      </c>
      <c r="H65" s="38">
        <f t="shared" si="13"/>
        <v>0</v>
      </c>
      <c r="I65" s="38">
        <f t="shared" si="14"/>
        <v>0</v>
      </c>
    </row>
    <row r="66" spans="1:9" x14ac:dyDescent="0.2">
      <c r="A66">
        <f t="shared" si="4"/>
        <v>51</v>
      </c>
      <c r="B66" s="119"/>
      <c r="D66" s="116"/>
      <c r="E66" s="81">
        <f t="shared" si="11"/>
        <v>0.1</v>
      </c>
      <c r="F66" s="81">
        <f t="shared" si="12"/>
        <v>0.12</v>
      </c>
      <c r="H66" s="38">
        <f t="shared" si="13"/>
        <v>0</v>
      </c>
      <c r="I66" s="38">
        <f t="shared" si="14"/>
        <v>0</v>
      </c>
    </row>
    <row r="67" spans="1:9" x14ac:dyDescent="0.2">
      <c r="A67">
        <f t="shared" si="4"/>
        <v>52</v>
      </c>
      <c r="B67" s="119"/>
      <c r="D67" s="116"/>
      <c r="E67" s="81">
        <f t="shared" si="11"/>
        <v>0.1</v>
      </c>
      <c r="F67" s="81">
        <f t="shared" si="12"/>
        <v>0.12</v>
      </c>
      <c r="H67" s="38">
        <f t="shared" si="13"/>
        <v>0</v>
      </c>
      <c r="I67" s="38">
        <f t="shared" si="14"/>
        <v>0</v>
      </c>
    </row>
    <row r="68" spans="1:9" x14ac:dyDescent="0.2">
      <c r="A68">
        <f t="shared" si="4"/>
        <v>53</v>
      </c>
      <c r="B68" s="119"/>
      <c r="D68" s="116"/>
      <c r="E68" s="81">
        <f t="shared" si="11"/>
        <v>0.1</v>
      </c>
      <c r="F68" s="81">
        <f t="shared" si="12"/>
        <v>0.12</v>
      </c>
      <c r="H68" s="38">
        <f t="shared" si="13"/>
        <v>0</v>
      </c>
      <c r="I68" s="38">
        <f t="shared" si="14"/>
        <v>0</v>
      </c>
    </row>
    <row r="69" spans="1:9" x14ac:dyDescent="0.2">
      <c r="A69">
        <f t="shared" si="4"/>
        <v>54</v>
      </c>
      <c r="B69" s="119"/>
      <c r="D69" s="116"/>
      <c r="E69" s="81">
        <f t="shared" si="11"/>
        <v>0.1</v>
      </c>
      <c r="F69" s="81">
        <f t="shared" si="12"/>
        <v>0.12</v>
      </c>
      <c r="H69" s="38">
        <f t="shared" si="13"/>
        <v>0</v>
      </c>
      <c r="I69" s="38">
        <f t="shared" si="14"/>
        <v>0</v>
      </c>
    </row>
    <row r="70" spans="1:9" x14ac:dyDescent="0.2">
      <c r="A70">
        <f t="shared" si="4"/>
        <v>55</v>
      </c>
      <c r="B70" s="119"/>
      <c r="D70" s="116"/>
      <c r="E70" s="81">
        <f t="shared" si="11"/>
        <v>0.1</v>
      </c>
      <c r="F70" s="81">
        <f t="shared" si="12"/>
        <v>0.12</v>
      </c>
      <c r="H70" s="38">
        <f t="shared" si="13"/>
        <v>0</v>
      </c>
      <c r="I70" s="38">
        <f t="shared" si="14"/>
        <v>0</v>
      </c>
    </row>
    <row r="71" spans="1:9" x14ac:dyDescent="0.2">
      <c r="A71">
        <f t="shared" si="4"/>
        <v>56</v>
      </c>
      <c r="B71" s="119"/>
      <c r="D71" s="116"/>
      <c r="E71" s="81">
        <f t="shared" si="11"/>
        <v>0.1</v>
      </c>
      <c r="F71" s="81">
        <f t="shared" si="12"/>
        <v>0.12</v>
      </c>
      <c r="H71" s="38">
        <f t="shared" si="13"/>
        <v>0</v>
      </c>
      <c r="I71" s="38">
        <f t="shared" si="14"/>
        <v>0</v>
      </c>
    </row>
    <row r="72" spans="1:9" x14ac:dyDescent="0.2">
      <c r="A72">
        <f t="shared" si="4"/>
        <v>57</v>
      </c>
      <c r="B72" s="119"/>
      <c r="D72" s="116"/>
      <c r="E72" s="81">
        <f t="shared" si="11"/>
        <v>0.1</v>
      </c>
      <c r="F72" s="81">
        <f t="shared" si="12"/>
        <v>0.12</v>
      </c>
      <c r="H72" s="38">
        <f t="shared" si="13"/>
        <v>0</v>
      </c>
      <c r="I72" s="38">
        <f t="shared" si="14"/>
        <v>0</v>
      </c>
    </row>
    <row r="73" spans="1:9" x14ac:dyDescent="0.2">
      <c r="A73">
        <f t="shared" si="4"/>
        <v>58</v>
      </c>
      <c r="B73" s="119"/>
      <c r="D73" s="116"/>
      <c r="E73" s="81">
        <f t="shared" si="11"/>
        <v>0.1</v>
      </c>
      <c r="F73" s="81">
        <f t="shared" si="12"/>
        <v>0.12</v>
      </c>
      <c r="H73" s="38">
        <f t="shared" si="13"/>
        <v>0</v>
      </c>
      <c r="I73" s="38">
        <f t="shared" si="14"/>
        <v>0</v>
      </c>
    </row>
    <row r="74" spans="1:9" x14ac:dyDescent="0.2">
      <c r="A74">
        <f t="shared" si="4"/>
        <v>59</v>
      </c>
      <c r="B74" s="119"/>
      <c r="D74" s="116"/>
      <c r="E74" s="81">
        <f t="shared" si="11"/>
        <v>0.1</v>
      </c>
      <c r="F74" s="81">
        <f t="shared" si="12"/>
        <v>0.12</v>
      </c>
      <c r="H74" s="38">
        <f t="shared" si="13"/>
        <v>0</v>
      </c>
      <c r="I74" s="38">
        <f t="shared" si="14"/>
        <v>0</v>
      </c>
    </row>
    <row r="75" spans="1:9" x14ac:dyDescent="0.2">
      <c r="A75">
        <f t="shared" si="4"/>
        <v>60</v>
      </c>
      <c r="B75" s="119"/>
      <c r="D75" s="116"/>
      <c r="E75" s="81">
        <f t="shared" si="11"/>
        <v>0.1</v>
      </c>
      <c r="F75" s="81">
        <f t="shared" si="12"/>
        <v>0.12</v>
      </c>
      <c r="H75" s="38">
        <f t="shared" si="13"/>
        <v>0</v>
      </c>
      <c r="I75" s="38">
        <f t="shared" si="14"/>
        <v>0</v>
      </c>
    </row>
    <row r="76" spans="1:9" x14ac:dyDescent="0.2">
      <c r="A76">
        <f t="shared" si="4"/>
        <v>61</v>
      </c>
      <c r="B76" s="119"/>
      <c r="D76" s="116"/>
      <c r="E76" s="81">
        <f t="shared" si="11"/>
        <v>0.1</v>
      </c>
      <c r="F76" s="81">
        <f t="shared" si="12"/>
        <v>0.12</v>
      </c>
      <c r="H76" s="38">
        <f t="shared" si="13"/>
        <v>0</v>
      </c>
      <c r="I76" s="38">
        <f t="shared" si="14"/>
        <v>0</v>
      </c>
    </row>
    <row r="77" spans="1:9" x14ac:dyDescent="0.2">
      <c r="A77">
        <f t="shared" si="4"/>
        <v>62</v>
      </c>
      <c r="B77" s="119"/>
      <c r="D77" s="116"/>
      <c r="E77" s="81">
        <f t="shared" si="11"/>
        <v>0.1</v>
      </c>
      <c r="F77" s="81">
        <f t="shared" si="12"/>
        <v>0.12</v>
      </c>
      <c r="H77" s="38">
        <f t="shared" si="13"/>
        <v>0</v>
      </c>
      <c r="I77" s="38">
        <f t="shared" si="14"/>
        <v>0</v>
      </c>
    </row>
    <row r="78" spans="1:9" x14ac:dyDescent="0.2">
      <c r="A78">
        <f t="shared" si="4"/>
        <v>63</v>
      </c>
      <c r="B78" s="119"/>
      <c r="D78" s="116"/>
      <c r="E78" s="81">
        <f t="shared" si="11"/>
        <v>0.1</v>
      </c>
      <c r="F78" s="81">
        <f t="shared" si="12"/>
        <v>0.12</v>
      </c>
      <c r="H78" s="38">
        <f t="shared" si="13"/>
        <v>0</v>
      </c>
      <c r="I78" s="38">
        <f t="shared" si="14"/>
        <v>0</v>
      </c>
    </row>
    <row r="79" spans="1:9" x14ac:dyDescent="0.2">
      <c r="A79">
        <f t="shared" si="4"/>
        <v>64</v>
      </c>
      <c r="B79" s="119"/>
      <c r="D79" s="116"/>
      <c r="E79" s="81">
        <f t="shared" si="11"/>
        <v>0.1</v>
      </c>
      <c r="F79" s="81">
        <f t="shared" si="12"/>
        <v>0.12</v>
      </c>
      <c r="H79" s="38">
        <f t="shared" si="13"/>
        <v>0</v>
      </c>
      <c r="I79" s="38">
        <f t="shared" si="14"/>
        <v>0</v>
      </c>
    </row>
    <row r="80" spans="1:9" x14ac:dyDescent="0.2">
      <c r="A80">
        <f t="shared" si="4"/>
        <v>65</v>
      </c>
      <c r="B80" s="119"/>
      <c r="D80" s="116"/>
      <c r="E80" s="81">
        <f t="shared" si="11"/>
        <v>0.1</v>
      </c>
      <c r="F80" s="81">
        <f t="shared" si="12"/>
        <v>0.12</v>
      </c>
      <c r="H80" s="38">
        <f t="shared" si="13"/>
        <v>0</v>
      </c>
      <c r="I80" s="38">
        <f t="shared" si="14"/>
        <v>0</v>
      </c>
    </row>
    <row r="81" spans="1:9" x14ac:dyDescent="0.2">
      <c r="A81">
        <f t="shared" si="4"/>
        <v>66</v>
      </c>
      <c r="B81" s="119"/>
      <c r="D81" s="116"/>
      <c r="E81" s="81">
        <f t="shared" si="11"/>
        <v>0.1</v>
      </c>
      <c r="F81" s="81">
        <f t="shared" si="12"/>
        <v>0.12</v>
      </c>
      <c r="H81" s="38">
        <f t="shared" si="13"/>
        <v>0</v>
      </c>
      <c r="I81" s="38">
        <f t="shared" si="14"/>
        <v>0</v>
      </c>
    </row>
    <row r="82" spans="1:9" x14ac:dyDescent="0.2">
      <c r="A82">
        <f t="shared" ref="A82:A101" si="15">A81+1</f>
        <v>67</v>
      </c>
      <c r="B82" s="119"/>
      <c r="D82" s="116"/>
      <c r="E82" s="81">
        <f t="shared" si="11"/>
        <v>0.1</v>
      </c>
      <c r="F82" s="81">
        <f t="shared" si="12"/>
        <v>0.12</v>
      </c>
      <c r="H82" s="38">
        <f t="shared" si="13"/>
        <v>0</v>
      </c>
      <c r="I82" s="38">
        <f t="shared" si="14"/>
        <v>0</v>
      </c>
    </row>
    <row r="83" spans="1:9" x14ac:dyDescent="0.2">
      <c r="A83">
        <f t="shared" si="15"/>
        <v>68</v>
      </c>
      <c r="B83" s="119"/>
      <c r="D83" s="116"/>
      <c r="E83" s="81">
        <f t="shared" si="11"/>
        <v>0.1</v>
      </c>
      <c r="F83" s="81">
        <f t="shared" si="12"/>
        <v>0.12</v>
      </c>
      <c r="H83" s="38">
        <f t="shared" si="13"/>
        <v>0</v>
      </c>
      <c r="I83" s="38">
        <f t="shared" si="14"/>
        <v>0</v>
      </c>
    </row>
    <row r="84" spans="1:9" x14ac:dyDescent="0.2">
      <c r="A84">
        <f t="shared" si="15"/>
        <v>69</v>
      </c>
      <c r="B84" s="119"/>
      <c r="D84" s="116"/>
      <c r="E84" s="81">
        <f t="shared" si="11"/>
        <v>0.1</v>
      </c>
      <c r="F84" s="81">
        <f t="shared" si="12"/>
        <v>0.12</v>
      </c>
      <c r="H84" s="38">
        <f t="shared" si="13"/>
        <v>0</v>
      </c>
      <c r="I84" s="38">
        <f t="shared" si="14"/>
        <v>0</v>
      </c>
    </row>
    <row r="85" spans="1:9" x14ac:dyDescent="0.2">
      <c r="A85">
        <f t="shared" si="15"/>
        <v>70</v>
      </c>
      <c r="B85" s="119"/>
      <c r="D85" s="116"/>
      <c r="E85" s="81">
        <f t="shared" si="11"/>
        <v>0.1</v>
      </c>
      <c r="F85" s="81">
        <f t="shared" si="12"/>
        <v>0.12</v>
      </c>
      <c r="H85" s="38">
        <f t="shared" si="13"/>
        <v>0</v>
      </c>
      <c r="I85" s="38">
        <f t="shared" si="14"/>
        <v>0</v>
      </c>
    </row>
    <row r="86" spans="1:9" x14ac:dyDescent="0.2">
      <c r="A86">
        <f t="shared" si="15"/>
        <v>71</v>
      </c>
      <c r="B86" s="119"/>
      <c r="D86" s="116"/>
      <c r="E86" s="81">
        <f t="shared" si="11"/>
        <v>0.1</v>
      </c>
      <c r="F86" s="81">
        <f t="shared" si="12"/>
        <v>0.12</v>
      </c>
      <c r="H86" s="38">
        <f t="shared" si="13"/>
        <v>0</v>
      </c>
      <c r="I86" s="38">
        <f t="shared" si="14"/>
        <v>0</v>
      </c>
    </row>
    <row r="87" spans="1:9" x14ac:dyDescent="0.2">
      <c r="A87">
        <f t="shared" si="15"/>
        <v>72</v>
      </c>
      <c r="B87" s="119"/>
      <c r="D87" s="116"/>
      <c r="E87" s="81">
        <f t="shared" si="11"/>
        <v>0.1</v>
      </c>
      <c r="F87" s="81">
        <f t="shared" si="12"/>
        <v>0.12</v>
      </c>
      <c r="H87" s="38">
        <f t="shared" si="13"/>
        <v>0</v>
      </c>
      <c r="I87" s="38">
        <f t="shared" si="14"/>
        <v>0</v>
      </c>
    </row>
    <row r="88" spans="1:9" x14ac:dyDescent="0.2">
      <c r="A88">
        <f t="shared" si="15"/>
        <v>73</v>
      </c>
      <c r="B88" s="119"/>
      <c r="D88" s="116"/>
      <c r="E88" s="81">
        <f t="shared" si="11"/>
        <v>0.1</v>
      </c>
      <c r="F88" s="81">
        <f t="shared" si="12"/>
        <v>0.12</v>
      </c>
      <c r="H88" s="38">
        <f t="shared" si="13"/>
        <v>0</v>
      </c>
      <c r="I88" s="38">
        <f t="shared" si="14"/>
        <v>0</v>
      </c>
    </row>
    <row r="89" spans="1:9" x14ac:dyDescent="0.2">
      <c r="A89">
        <f t="shared" si="15"/>
        <v>74</v>
      </c>
      <c r="B89" s="119"/>
      <c r="D89" s="116"/>
      <c r="E89" s="81">
        <f t="shared" si="11"/>
        <v>0.1</v>
      </c>
      <c r="F89" s="81">
        <f t="shared" si="12"/>
        <v>0.12</v>
      </c>
      <c r="H89" s="38">
        <f t="shared" si="13"/>
        <v>0</v>
      </c>
      <c r="I89" s="38">
        <f t="shared" si="14"/>
        <v>0</v>
      </c>
    </row>
    <row r="90" spans="1:9" x14ac:dyDescent="0.2">
      <c r="A90">
        <f t="shared" si="15"/>
        <v>75</v>
      </c>
      <c r="B90" s="119"/>
      <c r="D90" s="116"/>
      <c r="E90" s="81">
        <f t="shared" si="11"/>
        <v>0.1</v>
      </c>
      <c r="F90" s="81">
        <f t="shared" si="12"/>
        <v>0.12</v>
      </c>
      <c r="H90" s="38">
        <f t="shared" si="13"/>
        <v>0</v>
      </c>
      <c r="I90" s="38">
        <f t="shared" si="14"/>
        <v>0</v>
      </c>
    </row>
    <row r="91" spans="1:9" x14ac:dyDescent="0.2">
      <c r="A91">
        <f t="shared" si="15"/>
        <v>76</v>
      </c>
      <c r="B91" s="119"/>
      <c r="D91" s="116"/>
      <c r="E91" s="81">
        <f t="shared" si="11"/>
        <v>0.1</v>
      </c>
      <c r="F91" s="81">
        <f t="shared" si="12"/>
        <v>0.12</v>
      </c>
      <c r="H91" s="38">
        <f t="shared" si="13"/>
        <v>0</v>
      </c>
      <c r="I91" s="38">
        <f t="shared" si="14"/>
        <v>0</v>
      </c>
    </row>
    <row r="92" spans="1:9" x14ac:dyDescent="0.2">
      <c r="A92">
        <f t="shared" si="15"/>
        <v>77</v>
      </c>
      <c r="B92" s="119"/>
      <c r="D92" s="116"/>
      <c r="E92" s="81">
        <f t="shared" si="11"/>
        <v>0.1</v>
      </c>
      <c r="F92" s="81">
        <f t="shared" si="12"/>
        <v>0.12</v>
      </c>
      <c r="H92" s="38">
        <f t="shared" si="13"/>
        <v>0</v>
      </c>
      <c r="I92" s="38">
        <f t="shared" si="14"/>
        <v>0</v>
      </c>
    </row>
    <row r="93" spans="1:9" x14ac:dyDescent="0.2">
      <c r="A93">
        <f t="shared" si="15"/>
        <v>78</v>
      </c>
      <c r="B93" s="119"/>
      <c r="D93" s="116"/>
      <c r="E93" s="81">
        <f t="shared" si="11"/>
        <v>0.1</v>
      </c>
      <c r="F93" s="81">
        <f t="shared" si="12"/>
        <v>0.12</v>
      </c>
      <c r="H93" s="38">
        <f t="shared" si="13"/>
        <v>0</v>
      </c>
      <c r="I93" s="38">
        <f t="shared" si="14"/>
        <v>0</v>
      </c>
    </row>
    <row r="94" spans="1:9" x14ac:dyDescent="0.2">
      <c r="A94">
        <f t="shared" si="15"/>
        <v>79</v>
      </c>
      <c r="B94" s="119"/>
      <c r="D94" s="116"/>
      <c r="E94" s="81">
        <f t="shared" si="11"/>
        <v>0.1</v>
      </c>
      <c r="F94" s="81">
        <f t="shared" si="12"/>
        <v>0.12</v>
      </c>
      <c r="H94" s="38">
        <f t="shared" si="13"/>
        <v>0</v>
      </c>
      <c r="I94" s="38">
        <f t="shared" si="14"/>
        <v>0</v>
      </c>
    </row>
    <row r="95" spans="1:9" x14ac:dyDescent="0.2">
      <c r="A95">
        <f t="shared" si="15"/>
        <v>80</v>
      </c>
      <c r="B95" s="119"/>
      <c r="D95" s="116"/>
      <c r="E95" s="81">
        <f t="shared" si="11"/>
        <v>0.1</v>
      </c>
      <c r="F95" s="81">
        <f t="shared" si="12"/>
        <v>0.12</v>
      </c>
      <c r="H95" s="38">
        <f t="shared" si="13"/>
        <v>0</v>
      </c>
      <c r="I95" s="38">
        <f t="shared" si="14"/>
        <v>0</v>
      </c>
    </row>
    <row r="96" spans="1:9" x14ac:dyDescent="0.2">
      <c r="A96">
        <f t="shared" si="15"/>
        <v>81</v>
      </c>
      <c r="B96" s="119"/>
      <c r="D96" s="116"/>
      <c r="E96" s="81">
        <f t="shared" si="11"/>
        <v>0.1</v>
      </c>
      <c r="F96" s="81">
        <f t="shared" si="12"/>
        <v>0.12</v>
      </c>
      <c r="H96" s="38">
        <f t="shared" si="13"/>
        <v>0</v>
      </c>
      <c r="I96" s="38">
        <f t="shared" si="14"/>
        <v>0</v>
      </c>
    </row>
    <row r="97" spans="1:9" x14ac:dyDescent="0.2">
      <c r="A97">
        <f t="shared" si="15"/>
        <v>82</v>
      </c>
      <c r="B97" s="119"/>
      <c r="D97" s="116"/>
      <c r="E97" s="81">
        <f t="shared" si="11"/>
        <v>0.1</v>
      </c>
      <c r="F97" s="81">
        <f t="shared" si="12"/>
        <v>0.12</v>
      </c>
      <c r="H97" s="38">
        <f t="shared" si="13"/>
        <v>0</v>
      </c>
      <c r="I97" s="38">
        <f t="shared" si="14"/>
        <v>0</v>
      </c>
    </row>
    <row r="98" spans="1:9" x14ac:dyDescent="0.2">
      <c r="A98">
        <f t="shared" si="15"/>
        <v>83</v>
      </c>
      <c r="B98" s="119"/>
      <c r="D98" s="116"/>
      <c r="E98" s="81">
        <f t="shared" si="11"/>
        <v>0.1</v>
      </c>
      <c r="F98" s="81">
        <f t="shared" si="12"/>
        <v>0.12</v>
      </c>
      <c r="H98" s="38">
        <f t="shared" si="13"/>
        <v>0</v>
      </c>
      <c r="I98" s="38">
        <f t="shared" si="14"/>
        <v>0</v>
      </c>
    </row>
    <row r="99" spans="1:9" x14ac:dyDescent="0.2">
      <c r="A99">
        <f t="shared" si="15"/>
        <v>84</v>
      </c>
      <c r="B99" s="119"/>
      <c r="D99" s="116"/>
      <c r="E99" s="81">
        <f t="shared" si="11"/>
        <v>0.1</v>
      </c>
      <c r="F99" s="81">
        <f t="shared" si="12"/>
        <v>0.12</v>
      </c>
      <c r="H99" s="38">
        <f t="shared" si="13"/>
        <v>0</v>
      </c>
      <c r="I99" s="38">
        <f t="shared" si="14"/>
        <v>0</v>
      </c>
    </row>
    <row r="100" spans="1:9" x14ac:dyDescent="0.2">
      <c r="A100">
        <f t="shared" si="15"/>
        <v>85</v>
      </c>
      <c r="B100" s="119"/>
      <c r="D100" s="116"/>
      <c r="E100" s="81">
        <f t="shared" si="11"/>
        <v>0.1</v>
      </c>
      <c r="F100" s="81">
        <f t="shared" si="12"/>
        <v>0.12</v>
      </c>
      <c r="H100" s="38">
        <f t="shared" si="13"/>
        <v>0</v>
      </c>
      <c r="I100" s="38">
        <f t="shared" si="14"/>
        <v>0</v>
      </c>
    </row>
    <row r="101" spans="1:9" x14ac:dyDescent="0.2">
      <c r="A101">
        <f t="shared" si="15"/>
        <v>86</v>
      </c>
      <c r="B101" s="119"/>
      <c r="D101" s="116"/>
      <c r="E101" s="81">
        <f t="shared" si="11"/>
        <v>0.1</v>
      </c>
      <c r="F101" s="81">
        <f t="shared" si="12"/>
        <v>0.12</v>
      </c>
      <c r="H101" s="38">
        <f t="shared" si="13"/>
        <v>0</v>
      </c>
      <c r="I101" s="38">
        <f t="shared" si="14"/>
        <v>0</v>
      </c>
    </row>
    <row r="102" spans="1:9" x14ac:dyDescent="0.2">
      <c r="A102">
        <f>A101+1</f>
        <v>87</v>
      </c>
      <c r="B102" s="119"/>
      <c r="D102" s="116"/>
      <c r="E102" s="81">
        <f t="shared" si="11"/>
        <v>0.1</v>
      </c>
      <c r="F102" s="81">
        <f t="shared" si="12"/>
        <v>0.12</v>
      </c>
      <c r="H102" s="38">
        <f t="shared" si="13"/>
        <v>0</v>
      </c>
      <c r="I102" s="38">
        <f t="shared" si="14"/>
        <v>0</v>
      </c>
    </row>
    <row r="103" spans="1:9" x14ac:dyDescent="0.2">
      <c r="A103">
        <f t="shared" ref="A103:A111" si="16">A102+1</f>
        <v>88</v>
      </c>
      <c r="B103" s="119"/>
      <c r="D103" s="116"/>
      <c r="E103" s="81">
        <f t="shared" si="11"/>
        <v>0.1</v>
      </c>
      <c r="F103" s="81">
        <f t="shared" si="12"/>
        <v>0.12</v>
      </c>
      <c r="H103" s="38">
        <f t="shared" si="13"/>
        <v>0</v>
      </c>
      <c r="I103" s="38">
        <f t="shared" si="14"/>
        <v>0</v>
      </c>
    </row>
    <row r="104" spans="1:9" x14ac:dyDescent="0.2">
      <c r="A104">
        <f t="shared" si="16"/>
        <v>89</v>
      </c>
      <c r="B104" s="119"/>
      <c r="D104" s="116"/>
      <c r="E104" s="81">
        <f t="shared" si="11"/>
        <v>0.1</v>
      </c>
      <c r="F104" s="81">
        <f t="shared" si="12"/>
        <v>0.12</v>
      </c>
      <c r="H104" s="38">
        <f t="shared" si="13"/>
        <v>0</v>
      </c>
      <c r="I104" s="38">
        <f t="shared" si="14"/>
        <v>0</v>
      </c>
    </row>
    <row r="105" spans="1:9" x14ac:dyDescent="0.2">
      <c r="A105">
        <f t="shared" si="16"/>
        <v>90</v>
      </c>
      <c r="B105" s="119"/>
      <c r="D105" s="116"/>
      <c r="E105" s="81">
        <f t="shared" si="11"/>
        <v>0.1</v>
      </c>
      <c r="F105" s="81">
        <f t="shared" si="12"/>
        <v>0.12</v>
      </c>
      <c r="H105" s="38">
        <f t="shared" si="13"/>
        <v>0</v>
      </c>
      <c r="I105" s="38">
        <f t="shared" si="14"/>
        <v>0</v>
      </c>
    </row>
    <row r="106" spans="1:9" x14ac:dyDescent="0.2">
      <c r="A106">
        <f t="shared" si="16"/>
        <v>91</v>
      </c>
      <c r="B106" s="119"/>
      <c r="D106" s="116"/>
      <c r="E106" s="81">
        <f t="shared" si="11"/>
        <v>0.1</v>
      </c>
      <c r="F106" s="81">
        <f t="shared" si="12"/>
        <v>0.12</v>
      </c>
      <c r="H106" s="38">
        <f t="shared" si="13"/>
        <v>0</v>
      </c>
      <c r="I106" s="38">
        <f t="shared" si="14"/>
        <v>0</v>
      </c>
    </row>
    <row r="107" spans="1:9" x14ac:dyDescent="0.2">
      <c r="A107">
        <f t="shared" si="16"/>
        <v>92</v>
      </c>
      <c r="B107" s="119"/>
      <c r="D107" s="116"/>
      <c r="E107" s="81">
        <f t="shared" si="11"/>
        <v>0.1</v>
      </c>
      <c r="F107" s="81">
        <f t="shared" si="12"/>
        <v>0.12</v>
      </c>
      <c r="H107" s="38">
        <f t="shared" si="13"/>
        <v>0</v>
      </c>
      <c r="I107" s="38">
        <f t="shared" si="14"/>
        <v>0</v>
      </c>
    </row>
    <row r="108" spans="1:9" x14ac:dyDescent="0.2">
      <c r="A108">
        <f t="shared" si="16"/>
        <v>93</v>
      </c>
      <c r="B108" s="119"/>
      <c r="D108" s="116"/>
      <c r="E108" s="81">
        <f t="shared" si="11"/>
        <v>0.1</v>
      </c>
      <c r="F108" s="81">
        <f t="shared" si="12"/>
        <v>0.12</v>
      </c>
      <c r="H108" s="38">
        <f t="shared" si="13"/>
        <v>0</v>
      </c>
      <c r="I108" s="38">
        <f t="shared" si="14"/>
        <v>0</v>
      </c>
    </row>
    <row r="109" spans="1:9" x14ac:dyDescent="0.2">
      <c r="A109">
        <f t="shared" si="16"/>
        <v>94</v>
      </c>
      <c r="B109" s="119"/>
      <c r="D109" s="116"/>
      <c r="E109" s="81">
        <f t="shared" si="11"/>
        <v>0.1</v>
      </c>
      <c r="F109" s="81">
        <f t="shared" si="12"/>
        <v>0.12</v>
      </c>
      <c r="H109" s="38">
        <f t="shared" si="13"/>
        <v>0</v>
      </c>
      <c r="I109" s="38">
        <f t="shared" si="14"/>
        <v>0</v>
      </c>
    </row>
    <row r="110" spans="1:9" x14ac:dyDescent="0.2">
      <c r="A110">
        <f t="shared" si="16"/>
        <v>95</v>
      </c>
      <c r="B110" s="119"/>
      <c r="D110" s="116"/>
      <c r="E110" s="81">
        <f t="shared" si="11"/>
        <v>0.1</v>
      </c>
      <c r="F110" s="81">
        <f t="shared" si="12"/>
        <v>0.12</v>
      </c>
      <c r="H110" s="38">
        <f t="shared" si="13"/>
        <v>0</v>
      </c>
      <c r="I110" s="38">
        <f t="shared" si="14"/>
        <v>0</v>
      </c>
    </row>
    <row r="111" spans="1:9" x14ac:dyDescent="0.2">
      <c r="A111">
        <f t="shared" si="16"/>
        <v>96</v>
      </c>
      <c r="B111" s="119"/>
      <c r="D111" s="116"/>
      <c r="E111" s="81">
        <f t="shared" si="11"/>
        <v>0.1</v>
      </c>
      <c r="F111" s="81">
        <f t="shared" si="12"/>
        <v>0.12</v>
      </c>
      <c r="H111" s="38">
        <f t="shared" si="13"/>
        <v>0</v>
      </c>
      <c r="I111" s="38">
        <f t="shared" si="14"/>
        <v>0</v>
      </c>
    </row>
    <row r="112" spans="1:9" x14ac:dyDescent="0.2">
      <c r="A112">
        <f>A111+1</f>
        <v>97</v>
      </c>
      <c r="B112" s="119"/>
      <c r="D112" s="116"/>
      <c r="E112" s="81">
        <f t="shared" si="11"/>
        <v>0.1</v>
      </c>
      <c r="F112" s="81">
        <f t="shared" si="12"/>
        <v>0.12</v>
      </c>
      <c r="H112" s="38">
        <f t="shared" si="13"/>
        <v>0</v>
      </c>
      <c r="I112" s="38">
        <f t="shared" si="14"/>
        <v>0</v>
      </c>
    </row>
    <row r="113" spans="1:9" x14ac:dyDescent="0.2">
      <c r="A113">
        <f t="shared" ref="A113:A115" si="17">A112+1</f>
        <v>98</v>
      </c>
      <c r="B113" s="119"/>
      <c r="D113" s="116"/>
      <c r="E113" s="81">
        <f t="shared" si="11"/>
        <v>0.1</v>
      </c>
      <c r="F113" s="81">
        <f t="shared" si="12"/>
        <v>0.12</v>
      </c>
      <c r="H113" s="38">
        <f t="shared" si="13"/>
        <v>0</v>
      </c>
      <c r="I113" s="38">
        <f t="shared" si="14"/>
        <v>0</v>
      </c>
    </row>
    <row r="114" spans="1:9" x14ac:dyDescent="0.2">
      <c r="A114">
        <f t="shared" si="17"/>
        <v>99</v>
      </c>
      <c r="B114" s="119"/>
      <c r="D114" s="116"/>
      <c r="E114" s="81">
        <f t="shared" ref="E114:E115" si="18">C$6</f>
        <v>0.1</v>
      </c>
      <c r="F114" s="81">
        <f t="shared" ref="F114:F115" si="19">C$7</f>
        <v>0.12</v>
      </c>
      <c r="H114" s="38">
        <f t="shared" ref="H114:H115" si="20">MAX(0,D114-E114*L$7)</f>
        <v>0</v>
      </c>
      <c r="I114" s="38">
        <f t="shared" ref="I114:I115" si="21">F114*H114</f>
        <v>0</v>
      </c>
    </row>
    <row r="115" spans="1:9" x14ac:dyDescent="0.2">
      <c r="A115">
        <f t="shared" si="17"/>
        <v>100</v>
      </c>
      <c r="B115" s="120"/>
      <c r="D115" s="117"/>
      <c r="E115" s="82">
        <f t="shared" si="18"/>
        <v>0.1</v>
      </c>
      <c r="F115" s="82">
        <f t="shared" si="19"/>
        <v>0.12</v>
      </c>
      <c r="H115" s="40">
        <f t="shared" si="20"/>
        <v>0</v>
      </c>
      <c r="I115" s="40">
        <f t="shared" si="21"/>
        <v>0</v>
      </c>
    </row>
  </sheetData>
  <sheetProtection algorithmName="SHA-512" hashValue="0bHNQVuH7qUqc8gWv8+PaqX+5wdBsUSRI6Vm2IfplQXktx9hjJsYqXczL68vCNQ14eeRz9xPqttCiDi7w92mbw==" saltValue="1FZyqOvgbGr7RxGseTcGhw==" spinCount="100000" sheet="1" objects="1" scenarios="1"/>
  <mergeCells count="4">
    <mergeCell ref="B2:C2"/>
    <mergeCell ref="B3:C3"/>
    <mergeCell ref="E12:F12"/>
    <mergeCell ref="K6:L6"/>
  </mergeCells>
  <pageMargins left="0.7" right="0.7" top="0.75" bottom="0.75" header="0.3" footer="0.3"/>
  <pageSetup paperSize="9" fitToHeight="0" orientation="landscape" r:id="rId1"/>
  <headerFooter>
    <oddHeader>&amp;L&amp;"Aptos"&amp;10&amp;K2FB5E4 | DNB UNRESTRICTED |&amp;1#_x000D_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AO115"/>
  <sheetViews>
    <sheetView showGridLines="0" zoomScale="145" zoomScaleNormal="145" workbookViewId="0">
      <pane xSplit="1" ySplit="15" topLeftCell="B16" activePane="bottomRight" state="frozen"/>
      <selection pane="topRight" activeCell="B1" sqref="B1"/>
      <selection pane="bottomLeft" activeCell="A16" sqref="A16"/>
      <selection pane="bottomRight" activeCell="E9" sqref="E9"/>
    </sheetView>
  </sheetViews>
  <sheetFormatPr defaultRowHeight="12.75" x14ac:dyDescent="0.2"/>
  <cols>
    <col min="1" max="1" width="4.5703125" customWidth="1"/>
    <col min="2" max="2" width="44.140625" customWidth="1"/>
    <col min="3" max="3" width="9.7109375" customWidth="1"/>
    <col min="4" max="4" width="15.85546875" customWidth="1"/>
    <col min="7" max="7" width="9.5703125" customWidth="1"/>
    <col min="8" max="8" width="11.5703125" customWidth="1"/>
    <col min="9" max="9" width="11.7109375" customWidth="1"/>
    <col min="11" max="11" width="18.7109375" customWidth="1"/>
    <col min="12" max="12" width="14.7109375" customWidth="1"/>
  </cols>
  <sheetData>
    <row r="1" spans="1:41" ht="13.5" thickBot="1" x14ac:dyDescent="0.25"/>
    <row r="2" spans="1:41" ht="36" customHeight="1" x14ac:dyDescent="0.2">
      <c r="B2" s="167" t="str">
        <f>Invulinstructie!D22</f>
        <v>(Her)verzekeringsonderneming zonder rating, maar wel Solvency II-plichtig</v>
      </c>
      <c r="C2" s="168"/>
    </row>
    <row r="3" spans="1:41" ht="21" customHeight="1" thickBot="1" x14ac:dyDescent="0.25">
      <c r="B3" s="156" t="str">
        <f>Invulinstructie!J22</f>
        <v>artikel 186, lid 2</v>
      </c>
      <c r="C3" s="157"/>
    </row>
    <row r="5" spans="1:41" x14ac:dyDescent="0.2">
      <c r="V5" s="126" t="s">
        <v>154</v>
      </c>
    </row>
    <row r="6" spans="1:41" ht="14.25" customHeight="1" x14ac:dyDescent="0.2">
      <c r="B6" s="22"/>
      <c r="C6" s="89" t="s">
        <v>13</v>
      </c>
      <c r="D6" s="169" t="s">
        <v>88</v>
      </c>
      <c r="E6" s="169"/>
      <c r="F6" s="169"/>
      <c r="G6" s="169"/>
      <c r="H6" s="89" t="s">
        <v>14</v>
      </c>
      <c r="K6" s="152" t="s">
        <v>52</v>
      </c>
      <c r="L6" s="153"/>
      <c r="V6" s="5">
        <v>0</v>
      </c>
    </row>
    <row r="7" spans="1:41" x14ac:dyDescent="0.2">
      <c r="B7" s="23"/>
      <c r="C7" s="45">
        <v>0.95</v>
      </c>
      <c r="D7" s="45">
        <v>1</v>
      </c>
      <c r="E7" s="45">
        <v>1.22</v>
      </c>
      <c r="F7" s="45">
        <v>1.75</v>
      </c>
      <c r="G7" s="45">
        <v>1.96</v>
      </c>
      <c r="H7" s="45">
        <v>1.96</v>
      </c>
      <c r="K7" s="30" t="s">
        <v>90</v>
      </c>
      <c r="L7" s="79">
        <f>Berekeningsgrondslag!J24</f>
        <v>0</v>
      </c>
      <c r="V7" s="5">
        <v>1</v>
      </c>
    </row>
    <row r="8" spans="1:41" x14ac:dyDescent="0.2">
      <c r="B8" s="28" t="s">
        <v>54</v>
      </c>
      <c r="C8" s="46">
        <f>Standaard!H8</f>
        <v>1.4999999999999999E-2</v>
      </c>
      <c r="D8" s="46">
        <f>Standaard!G8</f>
        <v>1.4999999999999999E-2</v>
      </c>
      <c r="E8" s="46">
        <f>Standaard!F8</f>
        <v>1.4999999999999999E-2</v>
      </c>
      <c r="F8" s="46">
        <f>Standaard!E8</f>
        <v>0.03</v>
      </c>
      <c r="G8" s="46">
        <f>Standaard!D8</f>
        <v>0.03</v>
      </c>
      <c r="H8" s="46">
        <f>Standaard!C8</f>
        <v>0.03</v>
      </c>
      <c r="K8" s="30" t="s">
        <v>56</v>
      </c>
      <c r="L8" s="27">
        <f>COUNTIF(I16:I151,"&gt;0")</f>
        <v>0</v>
      </c>
      <c r="V8" s="5">
        <v>2</v>
      </c>
    </row>
    <row r="9" spans="1:41" x14ac:dyDescent="0.2">
      <c r="B9" s="28" t="s">
        <v>55</v>
      </c>
      <c r="C9" s="46">
        <v>0.73</v>
      </c>
      <c r="D9" s="46">
        <v>0.64500000000000002</v>
      </c>
      <c r="E9" s="46">
        <v>0.27</v>
      </c>
      <c r="F9" s="46">
        <v>0.21</v>
      </c>
      <c r="G9" s="46">
        <v>0.12</v>
      </c>
      <c r="H9" s="46">
        <v>0.12</v>
      </c>
      <c r="K9" s="30" t="s">
        <v>150</v>
      </c>
      <c r="L9" s="79">
        <f>D12</f>
        <v>0</v>
      </c>
      <c r="V9" s="5">
        <v>3</v>
      </c>
    </row>
    <row r="10" spans="1:41" x14ac:dyDescent="0.2">
      <c r="K10" s="30" t="s">
        <v>151</v>
      </c>
      <c r="L10" s="79">
        <f>H12</f>
        <v>0</v>
      </c>
      <c r="V10" s="5">
        <v>4</v>
      </c>
    </row>
    <row r="11" spans="1:41" x14ac:dyDescent="0.2">
      <c r="K11" s="30" t="s">
        <v>153</v>
      </c>
      <c r="L11" s="79">
        <f>I12</f>
        <v>0</v>
      </c>
      <c r="V11" s="5">
        <v>5</v>
      </c>
    </row>
    <row r="12" spans="1:41" x14ac:dyDescent="0.2">
      <c r="D12" s="14">
        <f>SUM(D16:D115)</f>
        <v>0</v>
      </c>
      <c r="E12" s="160" t="s">
        <v>29</v>
      </c>
      <c r="F12" s="161"/>
      <c r="H12" s="14">
        <f>SUM(H16:H115)</f>
        <v>0</v>
      </c>
      <c r="I12" s="14">
        <f>SUMSQ(I16:I115)^0.5</f>
        <v>0</v>
      </c>
      <c r="V12" s="5">
        <v>6</v>
      </c>
    </row>
    <row r="13" spans="1:41" x14ac:dyDescent="0.2">
      <c r="B13" s="22"/>
      <c r="C13" s="32" t="s">
        <v>169</v>
      </c>
      <c r="D13" s="32" t="s">
        <v>85</v>
      </c>
      <c r="E13" s="32"/>
      <c r="F13" s="32" t="s">
        <v>61</v>
      </c>
      <c r="H13" s="32" t="s">
        <v>62</v>
      </c>
      <c r="I13" s="32" t="s">
        <v>63</v>
      </c>
      <c r="AE13" t="s">
        <v>162</v>
      </c>
      <c r="AL13" t="s">
        <v>163</v>
      </c>
    </row>
    <row r="14" spans="1:41" x14ac:dyDescent="0.2">
      <c r="B14" s="31" t="s">
        <v>57</v>
      </c>
      <c r="C14" s="31" t="s">
        <v>168</v>
      </c>
      <c r="D14" s="31" t="s">
        <v>5</v>
      </c>
      <c r="E14" s="31" t="s">
        <v>60</v>
      </c>
      <c r="F14" s="31" t="s">
        <v>8</v>
      </c>
      <c r="H14" s="31" t="s">
        <v>9</v>
      </c>
      <c r="I14" s="31" t="s">
        <v>11</v>
      </c>
      <c r="V14" s="43" t="str">
        <f>C6</f>
        <v>£</v>
      </c>
      <c r="W14" s="166" t="str">
        <f>D6</f>
        <v>Solvabiliteitsratio</v>
      </c>
      <c r="X14" s="166"/>
      <c r="Y14" s="166"/>
      <c r="Z14" s="166"/>
      <c r="AA14" s="30" t="str">
        <f>H6</f>
        <v>&gt;</v>
      </c>
      <c r="AC14" s="43" t="str">
        <f>C6</f>
        <v>£</v>
      </c>
      <c r="AD14" s="166" t="str">
        <f>D6</f>
        <v>Solvabiliteitsratio</v>
      </c>
      <c r="AE14" s="166"/>
      <c r="AF14" s="166"/>
      <c r="AG14" s="166"/>
      <c r="AH14" s="30" t="str">
        <f>H6</f>
        <v>&gt;</v>
      </c>
      <c r="AJ14" s="43" t="str">
        <f>C6</f>
        <v>£</v>
      </c>
      <c r="AK14" s="166" t="str">
        <f>D6</f>
        <v>Solvabiliteitsratio</v>
      </c>
      <c r="AL14" s="166"/>
      <c r="AM14" s="166"/>
      <c r="AN14" s="166"/>
      <c r="AO14" s="30" t="str">
        <f>H6</f>
        <v>&gt;</v>
      </c>
    </row>
    <row r="15" spans="1:41" x14ac:dyDescent="0.2">
      <c r="B15" s="26"/>
      <c r="C15" s="33" t="s">
        <v>167</v>
      </c>
      <c r="D15" s="121" t="s">
        <v>6</v>
      </c>
      <c r="E15" s="122" t="s">
        <v>7</v>
      </c>
      <c r="F15" s="121" t="s">
        <v>4</v>
      </c>
      <c r="H15" s="121" t="s">
        <v>10</v>
      </c>
      <c r="I15" s="121" t="s">
        <v>12</v>
      </c>
      <c r="V15" s="47">
        <f>C7</f>
        <v>0.95</v>
      </c>
      <c r="W15" s="47">
        <f>D7</f>
        <v>1</v>
      </c>
      <c r="X15" s="47">
        <f>E7</f>
        <v>1.22</v>
      </c>
      <c r="Y15" s="47">
        <f>F7</f>
        <v>1.75</v>
      </c>
      <c r="Z15" s="47">
        <f>G7</f>
        <v>1.96</v>
      </c>
      <c r="AA15" s="47">
        <f>H7</f>
        <v>1.96</v>
      </c>
      <c r="AC15" s="47">
        <f>C7</f>
        <v>0.95</v>
      </c>
      <c r="AD15" s="47">
        <f>D7</f>
        <v>1</v>
      </c>
      <c r="AE15" s="47">
        <f>E7</f>
        <v>1.22</v>
      </c>
      <c r="AF15" s="47">
        <f>F7</f>
        <v>1.75</v>
      </c>
      <c r="AG15" s="47">
        <f>G7</f>
        <v>1.96</v>
      </c>
      <c r="AH15" s="47">
        <f>H7</f>
        <v>1.96</v>
      </c>
      <c r="AJ15" s="47">
        <f>C7</f>
        <v>0.95</v>
      </c>
      <c r="AK15" s="47">
        <f>D7</f>
        <v>1</v>
      </c>
      <c r="AL15" s="47">
        <f>E7</f>
        <v>1.22</v>
      </c>
      <c r="AM15" s="47">
        <f>F7</f>
        <v>1.75</v>
      </c>
      <c r="AN15" s="47">
        <f>G7</f>
        <v>1.96</v>
      </c>
      <c r="AO15" s="47">
        <f>H7</f>
        <v>1.96</v>
      </c>
    </row>
    <row r="16" spans="1:41" x14ac:dyDescent="0.2">
      <c r="A16">
        <v>1</v>
      </c>
      <c r="B16" s="106"/>
      <c r="C16" s="124"/>
      <c r="D16" s="115"/>
      <c r="E16" s="50">
        <f>SUMPRODUCT(V16:AA16,AC16:AH16)</f>
        <v>1.4999999999999999E-2</v>
      </c>
      <c r="F16" s="50">
        <f t="shared" ref="F16:F50" si="0">SUMPRODUCT(V16:AA16,AJ16:AO16)</f>
        <v>0.73</v>
      </c>
      <c r="H16" s="36">
        <f t="shared" ref="H16:H50" si="1">MAX(0,D16-E16*L$7)</f>
        <v>0</v>
      </c>
      <c r="I16" s="36">
        <f t="shared" ref="I16:I50" si="2">F16*H16</f>
        <v>0</v>
      </c>
      <c r="V16" s="70">
        <f>IF(C16&lt;=V$15,1,0)</f>
        <v>1</v>
      </c>
      <c r="W16" s="71">
        <f>IF(C16&gt;V$15,1,0)*IF(C16&lt;=W$15,1,0)</f>
        <v>0</v>
      </c>
      <c r="X16" s="71">
        <f>IF(C16&gt;W$15,1,0)*IF(C16&lt;=X$15,1,0)</f>
        <v>0</v>
      </c>
      <c r="Y16" s="71">
        <f>IF(C16&gt;X$15,1,0)*IF(C16&lt;=Y$15,1,0)</f>
        <v>0</v>
      </c>
      <c r="Z16" s="71">
        <f>IF(C16&gt;Y$15,1,0)*IF(C16&lt;=Z$15,1,0)</f>
        <v>0</v>
      </c>
      <c r="AA16" s="72">
        <f>IF(C16&gt;AA$15,1,0)</f>
        <v>0</v>
      </c>
      <c r="AC16" s="64">
        <f>C$8</f>
        <v>1.4999999999999999E-2</v>
      </c>
      <c r="AD16" s="48">
        <f t="shared" ref="AD16:AG17" si="3">C$8+(D$8-C$8)*($C16-C$7)/(D$7-C$7)</f>
        <v>1.4999999999999999E-2</v>
      </c>
      <c r="AE16" s="48">
        <f t="shared" si="3"/>
        <v>1.4999999999999999E-2</v>
      </c>
      <c r="AF16" s="48">
        <f t="shared" si="3"/>
        <v>-1.952830188679245E-2</v>
      </c>
      <c r="AG16" s="48">
        <f t="shared" si="3"/>
        <v>0.03</v>
      </c>
      <c r="AH16" s="64">
        <f>H$8</f>
        <v>0.03</v>
      </c>
      <c r="AJ16" s="68">
        <f t="shared" ref="AJ16:AJ50" si="4">C$9</f>
        <v>0.73</v>
      </c>
      <c r="AK16" s="48">
        <f t="shared" ref="AK16:AK50" si="5">C$9+(D$9-C$9)*(C16-C$7)/(D$7-C$7)</f>
        <v>2.344999999999998</v>
      </c>
      <c r="AL16" s="49">
        <f t="shared" ref="AL16:AL50" si="6">D$9+(E$9-D$9)*(C16-D$7)/(E$7-D$7)</f>
        <v>2.3495454545454546</v>
      </c>
      <c r="AM16" s="49">
        <f t="shared" ref="AM16:AM50" si="7">E$9+(F$9-E$9)*(C16-E$7)/(F$7-E$7)</f>
        <v>0.40811320754716984</v>
      </c>
      <c r="AN16" s="50">
        <f t="shared" ref="AN16:AN50" si="8">F$9+(G$9-F$9)*(C16-F$7)/(G$7-F$7)</f>
        <v>0.96000000000000008</v>
      </c>
      <c r="AO16" s="68">
        <f t="shared" ref="AO16:AO50" si="9">H$9</f>
        <v>0.12</v>
      </c>
    </row>
    <row r="17" spans="1:41" x14ac:dyDescent="0.2">
      <c r="A17">
        <f>A16+1</f>
        <v>2</v>
      </c>
      <c r="B17" s="109"/>
      <c r="C17" s="123"/>
      <c r="D17" s="116"/>
      <c r="E17" s="53">
        <f t="shared" ref="E17:E50" si="10">SUMPRODUCT(V17:AA17,AC17:AH17)</f>
        <v>1.4999999999999999E-2</v>
      </c>
      <c r="F17" s="53">
        <f t="shared" si="0"/>
        <v>0.73</v>
      </c>
      <c r="G17" s="6"/>
      <c r="H17" s="38">
        <f t="shared" si="1"/>
        <v>0</v>
      </c>
      <c r="I17" s="38">
        <f t="shared" si="2"/>
        <v>0</v>
      </c>
      <c r="V17" s="73">
        <f>IF(C17&lt;=V$15,1,0)</f>
        <v>1</v>
      </c>
      <c r="W17" s="74">
        <f>IF(C17&gt;V$15,1,0)*IF(C17&lt;=W$15,1,0)</f>
        <v>0</v>
      </c>
      <c r="X17" s="74">
        <f>IF(C17&gt;W$15,1,0)*IF(C17&lt;=X$15,1,0)</f>
        <v>0</v>
      </c>
      <c r="Y17" s="74">
        <f>IF(C17&gt;X$15,1,0)*IF(C17&lt;=Y$15,1,0)</f>
        <v>0</v>
      </c>
      <c r="Z17" s="74">
        <f>IF(C17&gt;Y$15,1,0)*IF(C17&lt;=Z$15,1,0)</f>
        <v>0</v>
      </c>
      <c r="AA17" s="75">
        <f>IF(C17&gt;AA$15,1,0)</f>
        <v>0</v>
      </c>
      <c r="AC17" s="65">
        <f>C$8</f>
        <v>1.4999999999999999E-2</v>
      </c>
      <c r="AD17" s="51">
        <f t="shared" si="3"/>
        <v>1.4999999999999999E-2</v>
      </c>
      <c r="AE17" s="51">
        <f t="shared" si="3"/>
        <v>1.4999999999999999E-2</v>
      </c>
      <c r="AF17" s="51">
        <f t="shared" si="3"/>
        <v>-1.952830188679245E-2</v>
      </c>
      <c r="AG17" s="51">
        <f t="shared" si="3"/>
        <v>0.03</v>
      </c>
      <c r="AH17" s="65">
        <f>H$8</f>
        <v>0.03</v>
      </c>
      <c r="AJ17" s="67">
        <f t="shared" si="4"/>
        <v>0.73</v>
      </c>
      <c r="AK17" s="51">
        <f t="shared" si="5"/>
        <v>2.344999999999998</v>
      </c>
      <c r="AL17" s="52">
        <f t="shared" si="6"/>
        <v>2.3495454545454546</v>
      </c>
      <c r="AM17" s="52">
        <f t="shared" si="7"/>
        <v>0.40811320754716984</v>
      </c>
      <c r="AN17" s="53">
        <f t="shared" si="8"/>
        <v>0.96000000000000008</v>
      </c>
      <c r="AO17" s="67">
        <f t="shared" si="9"/>
        <v>0.12</v>
      </c>
    </row>
    <row r="18" spans="1:41" x14ac:dyDescent="0.2">
      <c r="A18">
        <f t="shared" ref="A18:A81" si="11">A17+1</f>
        <v>3</v>
      </c>
      <c r="B18" s="109"/>
      <c r="C18" s="123"/>
      <c r="D18" s="116"/>
      <c r="E18" s="53">
        <f t="shared" si="10"/>
        <v>1.4999999999999999E-2</v>
      </c>
      <c r="F18" s="53">
        <f t="shared" si="0"/>
        <v>0.73</v>
      </c>
      <c r="G18" s="6"/>
      <c r="H18" s="38">
        <f t="shared" si="1"/>
        <v>0</v>
      </c>
      <c r="I18" s="38">
        <f t="shared" si="2"/>
        <v>0</v>
      </c>
      <c r="V18" s="73">
        <f t="shared" ref="V18:V50" si="12">IF(C18&lt;=V$15,1,0)</f>
        <v>1</v>
      </c>
      <c r="W18" s="74">
        <f t="shared" ref="W18:W50" si="13">IF(C18&gt;V$15,1,0)*IF(C18&lt;=W$15,1,0)</f>
        <v>0</v>
      </c>
      <c r="X18" s="74">
        <f t="shared" ref="X18:X50" si="14">IF(C18&gt;W$15,1,0)*IF(C18&lt;=X$15,1,0)</f>
        <v>0</v>
      </c>
      <c r="Y18" s="74">
        <f t="shared" ref="Y18:Y50" si="15">IF(C18&gt;X$15,1,0)*IF(C18&lt;=Y$15,1,0)</f>
        <v>0</v>
      </c>
      <c r="Z18" s="74">
        <f t="shared" ref="Z18:Z50" si="16">IF(C18&gt;Y$15,1,0)*IF(C18&lt;=Z$15,1,0)</f>
        <v>0</v>
      </c>
      <c r="AA18" s="75">
        <f t="shared" ref="AA18:AA50" si="17">IF(C18&gt;AA$15,1,0)</f>
        <v>0</v>
      </c>
      <c r="AC18" s="65">
        <f t="shared" ref="AC18:AC50" si="18">C$8</f>
        <v>1.4999999999999999E-2</v>
      </c>
      <c r="AD18" s="51">
        <f t="shared" ref="AD18:AD50" si="19">C$8+(D$8-C$8)*($C18-C$7)/(D$7-C$7)</f>
        <v>1.4999999999999999E-2</v>
      </c>
      <c r="AE18" s="51">
        <f t="shared" ref="AE18:AE50" si="20">D$8+(E$8-D$8)*($C18-D$7)/(E$7-D$7)</f>
        <v>1.4999999999999999E-2</v>
      </c>
      <c r="AF18" s="51">
        <f t="shared" ref="AF18:AF50" si="21">E$8+(F$8-E$8)*($C18-E$7)/(F$7-E$7)</f>
        <v>-1.952830188679245E-2</v>
      </c>
      <c r="AG18" s="51">
        <f t="shared" ref="AG18:AG50" si="22">F$8+(G$8-F$8)*($C18-F$7)/(G$7-F$7)</f>
        <v>0.03</v>
      </c>
      <c r="AH18" s="65">
        <f t="shared" ref="AH18:AH50" si="23">H$8</f>
        <v>0.03</v>
      </c>
      <c r="AJ18" s="67">
        <f t="shared" si="4"/>
        <v>0.73</v>
      </c>
      <c r="AK18" s="51">
        <f t="shared" si="5"/>
        <v>2.344999999999998</v>
      </c>
      <c r="AL18" s="52">
        <f t="shared" si="6"/>
        <v>2.3495454545454546</v>
      </c>
      <c r="AM18" s="52">
        <f t="shared" si="7"/>
        <v>0.40811320754716984</v>
      </c>
      <c r="AN18" s="53">
        <f t="shared" si="8"/>
        <v>0.96000000000000008</v>
      </c>
      <c r="AO18" s="67">
        <f t="shared" si="9"/>
        <v>0.12</v>
      </c>
    </row>
    <row r="19" spans="1:41" x14ac:dyDescent="0.2">
      <c r="A19">
        <f t="shared" si="11"/>
        <v>4</v>
      </c>
      <c r="B19" s="109"/>
      <c r="C19" s="123"/>
      <c r="D19" s="116"/>
      <c r="E19" s="53">
        <f t="shared" si="10"/>
        <v>1.4999999999999999E-2</v>
      </c>
      <c r="F19" s="53">
        <f t="shared" si="0"/>
        <v>0.73</v>
      </c>
      <c r="G19" s="6"/>
      <c r="H19" s="38">
        <f t="shared" si="1"/>
        <v>0</v>
      </c>
      <c r="I19" s="38">
        <f t="shared" si="2"/>
        <v>0</v>
      </c>
      <c r="V19" s="73">
        <f t="shared" si="12"/>
        <v>1</v>
      </c>
      <c r="W19" s="74">
        <f t="shared" si="13"/>
        <v>0</v>
      </c>
      <c r="X19" s="74">
        <f t="shared" si="14"/>
        <v>0</v>
      </c>
      <c r="Y19" s="74">
        <f t="shared" si="15"/>
        <v>0</v>
      </c>
      <c r="Z19" s="74">
        <f t="shared" si="16"/>
        <v>0</v>
      </c>
      <c r="AA19" s="75">
        <f t="shared" si="17"/>
        <v>0</v>
      </c>
      <c r="AC19" s="65">
        <f t="shared" si="18"/>
        <v>1.4999999999999999E-2</v>
      </c>
      <c r="AD19" s="51">
        <f t="shared" si="19"/>
        <v>1.4999999999999999E-2</v>
      </c>
      <c r="AE19" s="51">
        <f t="shared" si="20"/>
        <v>1.4999999999999999E-2</v>
      </c>
      <c r="AF19" s="51">
        <f t="shared" si="21"/>
        <v>-1.952830188679245E-2</v>
      </c>
      <c r="AG19" s="51">
        <f t="shared" si="22"/>
        <v>0.03</v>
      </c>
      <c r="AH19" s="65">
        <f t="shared" si="23"/>
        <v>0.03</v>
      </c>
      <c r="AJ19" s="67">
        <f t="shared" si="4"/>
        <v>0.73</v>
      </c>
      <c r="AK19" s="51">
        <f t="shared" si="5"/>
        <v>2.344999999999998</v>
      </c>
      <c r="AL19" s="52">
        <f t="shared" si="6"/>
        <v>2.3495454545454546</v>
      </c>
      <c r="AM19" s="52">
        <f t="shared" si="7"/>
        <v>0.40811320754716984</v>
      </c>
      <c r="AN19" s="53">
        <f t="shared" si="8"/>
        <v>0.96000000000000008</v>
      </c>
      <c r="AO19" s="67">
        <f t="shared" si="9"/>
        <v>0.12</v>
      </c>
    </row>
    <row r="20" spans="1:41" x14ac:dyDescent="0.2">
      <c r="A20">
        <f t="shared" si="11"/>
        <v>5</v>
      </c>
      <c r="B20" s="109"/>
      <c r="C20" s="123"/>
      <c r="D20" s="116"/>
      <c r="E20" s="53">
        <f t="shared" si="10"/>
        <v>1.4999999999999999E-2</v>
      </c>
      <c r="F20" s="53">
        <f t="shared" si="0"/>
        <v>0.73</v>
      </c>
      <c r="G20" s="6"/>
      <c r="H20" s="38">
        <f t="shared" si="1"/>
        <v>0</v>
      </c>
      <c r="I20" s="38">
        <f t="shared" si="2"/>
        <v>0</v>
      </c>
      <c r="V20" s="73">
        <f t="shared" si="12"/>
        <v>1</v>
      </c>
      <c r="W20" s="74">
        <f t="shared" si="13"/>
        <v>0</v>
      </c>
      <c r="X20" s="74">
        <f t="shared" si="14"/>
        <v>0</v>
      </c>
      <c r="Y20" s="74">
        <f t="shared" si="15"/>
        <v>0</v>
      </c>
      <c r="Z20" s="74">
        <f t="shared" si="16"/>
        <v>0</v>
      </c>
      <c r="AA20" s="75">
        <f t="shared" si="17"/>
        <v>0</v>
      </c>
      <c r="AC20" s="65">
        <f t="shared" si="18"/>
        <v>1.4999999999999999E-2</v>
      </c>
      <c r="AD20" s="51">
        <f t="shared" si="19"/>
        <v>1.4999999999999999E-2</v>
      </c>
      <c r="AE20" s="51">
        <f t="shared" si="20"/>
        <v>1.4999999999999999E-2</v>
      </c>
      <c r="AF20" s="51">
        <f t="shared" si="21"/>
        <v>-1.952830188679245E-2</v>
      </c>
      <c r="AG20" s="51">
        <f t="shared" si="22"/>
        <v>0.03</v>
      </c>
      <c r="AH20" s="65">
        <f t="shared" si="23"/>
        <v>0.03</v>
      </c>
      <c r="AJ20" s="67">
        <f t="shared" si="4"/>
        <v>0.73</v>
      </c>
      <c r="AK20" s="51">
        <f t="shared" si="5"/>
        <v>2.344999999999998</v>
      </c>
      <c r="AL20" s="52">
        <f t="shared" si="6"/>
        <v>2.3495454545454546</v>
      </c>
      <c r="AM20" s="52">
        <f t="shared" si="7"/>
        <v>0.40811320754716984</v>
      </c>
      <c r="AN20" s="53">
        <f t="shared" si="8"/>
        <v>0.96000000000000008</v>
      </c>
      <c r="AO20" s="67">
        <f t="shared" si="9"/>
        <v>0.12</v>
      </c>
    </row>
    <row r="21" spans="1:41" x14ac:dyDescent="0.2">
      <c r="A21">
        <f t="shared" si="11"/>
        <v>6</v>
      </c>
      <c r="B21" s="109"/>
      <c r="C21" s="123"/>
      <c r="D21" s="116"/>
      <c r="E21" s="53">
        <f t="shared" si="10"/>
        <v>1.4999999999999999E-2</v>
      </c>
      <c r="F21" s="53">
        <f t="shared" si="0"/>
        <v>0.73</v>
      </c>
      <c r="G21" s="6"/>
      <c r="H21" s="38">
        <f t="shared" si="1"/>
        <v>0</v>
      </c>
      <c r="I21" s="38">
        <f t="shared" si="2"/>
        <v>0</v>
      </c>
      <c r="V21" s="73">
        <f t="shared" si="12"/>
        <v>1</v>
      </c>
      <c r="W21" s="74">
        <f t="shared" si="13"/>
        <v>0</v>
      </c>
      <c r="X21" s="74">
        <f t="shared" si="14"/>
        <v>0</v>
      </c>
      <c r="Y21" s="74">
        <f t="shared" si="15"/>
        <v>0</v>
      </c>
      <c r="Z21" s="74">
        <f t="shared" si="16"/>
        <v>0</v>
      </c>
      <c r="AA21" s="75">
        <f t="shared" si="17"/>
        <v>0</v>
      </c>
      <c r="AC21" s="65">
        <f t="shared" si="18"/>
        <v>1.4999999999999999E-2</v>
      </c>
      <c r="AD21" s="51">
        <f t="shared" si="19"/>
        <v>1.4999999999999999E-2</v>
      </c>
      <c r="AE21" s="51">
        <f t="shared" si="20"/>
        <v>1.4999999999999999E-2</v>
      </c>
      <c r="AF21" s="51">
        <f t="shared" si="21"/>
        <v>-1.952830188679245E-2</v>
      </c>
      <c r="AG21" s="51">
        <f t="shared" si="22"/>
        <v>0.03</v>
      </c>
      <c r="AH21" s="65">
        <f t="shared" si="23"/>
        <v>0.03</v>
      </c>
      <c r="AJ21" s="67">
        <f t="shared" si="4"/>
        <v>0.73</v>
      </c>
      <c r="AK21" s="51">
        <f t="shared" si="5"/>
        <v>2.344999999999998</v>
      </c>
      <c r="AL21" s="52">
        <f t="shared" si="6"/>
        <v>2.3495454545454546</v>
      </c>
      <c r="AM21" s="52">
        <f t="shared" si="7"/>
        <v>0.40811320754716984</v>
      </c>
      <c r="AN21" s="53">
        <f t="shared" si="8"/>
        <v>0.96000000000000008</v>
      </c>
      <c r="AO21" s="67">
        <f t="shared" si="9"/>
        <v>0.12</v>
      </c>
    </row>
    <row r="22" spans="1:41" x14ac:dyDescent="0.2">
      <c r="A22">
        <f t="shared" si="11"/>
        <v>7</v>
      </c>
      <c r="B22" s="109"/>
      <c r="C22" s="123"/>
      <c r="D22" s="116"/>
      <c r="E22" s="53">
        <f t="shared" si="10"/>
        <v>1.4999999999999999E-2</v>
      </c>
      <c r="F22" s="53">
        <f t="shared" si="0"/>
        <v>0.73</v>
      </c>
      <c r="G22" s="6"/>
      <c r="H22" s="38">
        <f t="shared" si="1"/>
        <v>0</v>
      </c>
      <c r="I22" s="38">
        <f t="shared" si="2"/>
        <v>0</v>
      </c>
      <c r="V22" s="73">
        <f t="shared" si="12"/>
        <v>1</v>
      </c>
      <c r="W22" s="74">
        <f t="shared" si="13"/>
        <v>0</v>
      </c>
      <c r="X22" s="74">
        <f t="shared" si="14"/>
        <v>0</v>
      </c>
      <c r="Y22" s="74">
        <f t="shared" si="15"/>
        <v>0</v>
      </c>
      <c r="Z22" s="74">
        <f t="shared" si="16"/>
        <v>0</v>
      </c>
      <c r="AA22" s="75">
        <f t="shared" si="17"/>
        <v>0</v>
      </c>
      <c r="AC22" s="65">
        <f t="shared" si="18"/>
        <v>1.4999999999999999E-2</v>
      </c>
      <c r="AD22" s="51">
        <f t="shared" si="19"/>
        <v>1.4999999999999999E-2</v>
      </c>
      <c r="AE22" s="51">
        <f t="shared" si="20"/>
        <v>1.4999999999999999E-2</v>
      </c>
      <c r="AF22" s="51">
        <f t="shared" si="21"/>
        <v>-1.952830188679245E-2</v>
      </c>
      <c r="AG22" s="51">
        <f t="shared" si="22"/>
        <v>0.03</v>
      </c>
      <c r="AH22" s="65">
        <f t="shared" si="23"/>
        <v>0.03</v>
      </c>
      <c r="AJ22" s="67">
        <f t="shared" si="4"/>
        <v>0.73</v>
      </c>
      <c r="AK22" s="51">
        <f t="shared" si="5"/>
        <v>2.344999999999998</v>
      </c>
      <c r="AL22" s="52">
        <f t="shared" si="6"/>
        <v>2.3495454545454546</v>
      </c>
      <c r="AM22" s="52">
        <f t="shared" si="7"/>
        <v>0.40811320754716984</v>
      </c>
      <c r="AN22" s="53">
        <f t="shared" si="8"/>
        <v>0.96000000000000008</v>
      </c>
      <c r="AO22" s="67">
        <f t="shared" si="9"/>
        <v>0.12</v>
      </c>
    </row>
    <row r="23" spans="1:41" x14ac:dyDescent="0.2">
      <c r="A23">
        <f t="shared" si="11"/>
        <v>8</v>
      </c>
      <c r="B23" s="109"/>
      <c r="C23" s="123"/>
      <c r="D23" s="116"/>
      <c r="E23" s="53">
        <f t="shared" si="10"/>
        <v>1.4999999999999999E-2</v>
      </c>
      <c r="F23" s="53">
        <f t="shared" si="0"/>
        <v>0.73</v>
      </c>
      <c r="G23" s="6"/>
      <c r="H23" s="38">
        <f t="shared" si="1"/>
        <v>0</v>
      </c>
      <c r="I23" s="38">
        <f t="shared" si="2"/>
        <v>0</v>
      </c>
      <c r="V23" s="73">
        <f t="shared" si="12"/>
        <v>1</v>
      </c>
      <c r="W23" s="74">
        <f t="shared" si="13"/>
        <v>0</v>
      </c>
      <c r="X23" s="74">
        <f t="shared" si="14"/>
        <v>0</v>
      </c>
      <c r="Y23" s="74">
        <f t="shared" si="15"/>
        <v>0</v>
      </c>
      <c r="Z23" s="74">
        <f t="shared" si="16"/>
        <v>0</v>
      </c>
      <c r="AA23" s="75">
        <f t="shared" si="17"/>
        <v>0</v>
      </c>
      <c r="AC23" s="65">
        <f t="shared" si="18"/>
        <v>1.4999999999999999E-2</v>
      </c>
      <c r="AD23" s="51">
        <f t="shared" si="19"/>
        <v>1.4999999999999999E-2</v>
      </c>
      <c r="AE23" s="51">
        <f t="shared" si="20"/>
        <v>1.4999999999999999E-2</v>
      </c>
      <c r="AF23" s="51">
        <f t="shared" si="21"/>
        <v>-1.952830188679245E-2</v>
      </c>
      <c r="AG23" s="51">
        <f t="shared" si="22"/>
        <v>0.03</v>
      </c>
      <c r="AH23" s="65">
        <f t="shared" si="23"/>
        <v>0.03</v>
      </c>
      <c r="AJ23" s="67">
        <f t="shared" si="4"/>
        <v>0.73</v>
      </c>
      <c r="AK23" s="51">
        <f t="shared" si="5"/>
        <v>2.344999999999998</v>
      </c>
      <c r="AL23" s="52">
        <f t="shared" si="6"/>
        <v>2.3495454545454546</v>
      </c>
      <c r="AM23" s="52">
        <f t="shared" si="7"/>
        <v>0.40811320754716984</v>
      </c>
      <c r="AN23" s="53">
        <f t="shared" si="8"/>
        <v>0.96000000000000008</v>
      </c>
      <c r="AO23" s="67">
        <f t="shared" si="9"/>
        <v>0.12</v>
      </c>
    </row>
    <row r="24" spans="1:41" x14ac:dyDescent="0.2">
      <c r="A24">
        <f t="shared" si="11"/>
        <v>9</v>
      </c>
      <c r="B24" s="109"/>
      <c r="C24" s="123"/>
      <c r="D24" s="116"/>
      <c r="E24" s="53">
        <f t="shared" si="10"/>
        <v>1.4999999999999999E-2</v>
      </c>
      <c r="F24" s="53">
        <f t="shared" si="0"/>
        <v>0.73</v>
      </c>
      <c r="G24" s="6"/>
      <c r="H24" s="38">
        <f t="shared" si="1"/>
        <v>0</v>
      </c>
      <c r="I24" s="38">
        <f t="shared" si="2"/>
        <v>0</v>
      </c>
      <c r="V24" s="73">
        <f t="shared" si="12"/>
        <v>1</v>
      </c>
      <c r="W24" s="74">
        <f t="shared" si="13"/>
        <v>0</v>
      </c>
      <c r="X24" s="74">
        <f t="shared" si="14"/>
        <v>0</v>
      </c>
      <c r="Y24" s="74">
        <f t="shared" si="15"/>
        <v>0</v>
      </c>
      <c r="Z24" s="74">
        <f t="shared" si="16"/>
        <v>0</v>
      </c>
      <c r="AA24" s="75">
        <f t="shared" si="17"/>
        <v>0</v>
      </c>
      <c r="AC24" s="65">
        <f t="shared" si="18"/>
        <v>1.4999999999999999E-2</v>
      </c>
      <c r="AD24" s="51">
        <f t="shared" si="19"/>
        <v>1.4999999999999999E-2</v>
      </c>
      <c r="AE24" s="51">
        <f t="shared" si="20"/>
        <v>1.4999999999999999E-2</v>
      </c>
      <c r="AF24" s="51">
        <f t="shared" si="21"/>
        <v>-1.952830188679245E-2</v>
      </c>
      <c r="AG24" s="51">
        <f t="shared" si="22"/>
        <v>0.03</v>
      </c>
      <c r="AH24" s="65">
        <f t="shared" si="23"/>
        <v>0.03</v>
      </c>
      <c r="AJ24" s="67">
        <f t="shared" si="4"/>
        <v>0.73</v>
      </c>
      <c r="AK24" s="51">
        <f t="shared" si="5"/>
        <v>2.344999999999998</v>
      </c>
      <c r="AL24" s="52">
        <f t="shared" si="6"/>
        <v>2.3495454545454546</v>
      </c>
      <c r="AM24" s="52">
        <f t="shared" si="7"/>
        <v>0.40811320754716984</v>
      </c>
      <c r="AN24" s="53">
        <f t="shared" si="8"/>
        <v>0.96000000000000008</v>
      </c>
      <c r="AO24" s="67">
        <f t="shared" si="9"/>
        <v>0.12</v>
      </c>
    </row>
    <row r="25" spans="1:41" x14ac:dyDescent="0.2">
      <c r="A25">
        <f t="shared" si="11"/>
        <v>10</v>
      </c>
      <c r="B25" s="109"/>
      <c r="C25" s="123"/>
      <c r="D25" s="116"/>
      <c r="E25" s="53">
        <f t="shared" si="10"/>
        <v>1.4999999999999999E-2</v>
      </c>
      <c r="F25" s="53">
        <f t="shared" si="0"/>
        <v>0.73</v>
      </c>
      <c r="G25" s="6"/>
      <c r="H25" s="38">
        <f t="shared" si="1"/>
        <v>0</v>
      </c>
      <c r="I25" s="38">
        <f t="shared" si="2"/>
        <v>0</v>
      </c>
      <c r="V25" s="73">
        <f t="shared" si="12"/>
        <v>1</v>
      </c>
      <c r="W25" s="74">
        <f t="shared" si="13"/>
        <v>0</v>
      </c>
      <c r="X25" s="74">
        <f t="shared" si="14"/>
        <v>0</v>
      </c>
      <c r="Y25" s="74">
        <f t="shared" si="15"/>
        <v>0</v>
      </c>
      <c r="Z25" s="74">
        <f t="shared" si="16"/>
        <v>0</v>
      </c>
      <c r="AA25" s="75">
        <f t="shared" si="17"/>
        <v>0</v>
      </c>
      <c r="AC25" s="65">
        <f t="shared" si="18"/>
        <v>1.4999999999999999E-2</v>
      </c>
      <c r="AD25" s="51">
        <f t="shared" si="19"/>
        <v>1.4999999999999999E-2</v>
      </c>
      <c r="AE25" s="51">
        <f t="shared" si="20"/>
        <v>1.4999999999999999E-2</v>
      </c>
      <c r="AF25" s="51">
        <f t="shared" si="21"/>
        <v>-1.952830188679245E-2</v>
      </c>
      <c r="AG25" s="51">
        <f t="shared" si="22"/>
        <v>0.03</v>
      </c>
      <c r="AH25" s="65">
        <f t="shared" si="23"/>
        <v>0.03</v>
      </c>
      <c r="AJ25" s="67">
        <f t="shared" si="4"/>
        <v>0.73</v>
      </c>
      <c r="AK25" s="51">
        <f t="shared" si="5"/>
        <v>2.344999999999998</v>
      </c>
      <c r="AL25" s="52">
        <f t="shared" si="6"/>
        <v>2.3495454545454546</v>
      </c>
      <c r="AM25" s="52">
        <f t="shared" si="7"/>
        <v>0.40811320754716984</v>
      </c>
      <c r="AN25" s="53">
        <f t="shared" si="8"/>
        <v>0.96000000000000008</v>
      </c>
      <c r="AO25" s="67">
        <f t="shared" si="9"/>
        <v>0.12</v>
      </c>
    </row>
    <row r="26" spans="1:41" x14ac:dyDescent="0.2">
      <c r="A26">
        <f t="shared" si="11"/>
        <v>11</v>
      </c>
      <c r="B26" s="109"/>
      <c r="C26" s="123"/>
      <c r="D26" s="116"/>
      <c r="E26" s="53">
        <f t="shared" si="10"/>
        <v>1.4999999999999999E-2</v>
      </c>
      <c r="F26" s="53">
        <f t="shared" si="0"/>
        <v>0.73</v>
      </c>
      <c r="G26" s="6"/>
      <c r="H26" s="38">
        <f t="shared" si="1"/>
        <v>0</v>
      </c>
      <c r="I26" s="38">
        <f t="shared" si="2"/>
        <v>0</v>
      </c>
      <c r="V26" s="73">
        <f t="shared" si="12"/>
        <v>1</v>
      </c>
      <c r="W26" s="74">
        <f t="shared" si="13"/>
        <v>0</v>
      </c>
      <c r="X26" s="74">
        <f t="shared" si="14"/>
        <v>0</v>
      </c>
      <c r="Y26" s="74">
        <f t="shared" si="15"/>
        <v>0</v>
      </c>
      <c r="Z26" s="74">
        <f t="shared" si="16"/>
        <v>0</v>
      </c>
      <c r="AA26" s="75">
        <f t="shared" si="17"/>
        <v>0</v>
      </c>
      <c r="AC26" s="65">
        <f t="shared" si="18"/>
        <v>1.4999999999999999E-2</v>
      </c>
      <c r="AD26" s="51">
        <f t="shared" si="19"/>
        <v>1.4999999999999999E-2</v>
      </c>
      <c r="AE26" s="51">
        <f t="shared" si="20"/>
        <v>1.4999999999999999E-2</v>
      </c>
      <c r="AF26" s="51">
        <f t="shared" si="21"/>
        <v>-1.952830188679245E-2</v>
      </c>
      <c r="AG26" s="51">
        <f t="shared" si="22"/>
        <v>0.03</v>
      </c>
      <c r="AH26" s="65">
        <f t="shared" si="23"/>
        <v>0.03</v>
      </c>
      <c r="AJ26" s="67">
        <f t="shared" si="4"/>
        <v>0.73</v>
      </c>
      <c r="AK26" s="51">
        <f t="shared" si="5"/>
        <v>2.344999999999998</v>
      </c>
      <c r="AL26" s="52">
        <f t="shared" si="6"/>
        <v>2.3495454545454546</v>
      </c>
      <c r="AM26" s="52">
        <f t="shared" si="7"/>
        <v>0.40811320754716984</v>
      </c>
      <c r="AN26" s="53">
        <f t="shared" si="8"/>
        <v>0.96000000000000008</v>
      </c>
      <c r="AO26" s="67">
        <f t="shared" si="9"/>
        <v>0.12</v>
      </c>
    </row>
    <row r="27" spans="1:41" x14ac:dyDescent="0.2">
      <c r="A27">
        <f t="shared" si="11"/>
        <v>12</v>
      </c>
      <c r="B27" s="109"/>
      <c r="C27" s="123"/>
      <c r="D27" s="116"/>
      <c r="E27" s="53">
        <f t="shared" si="10"/>
        <v>1.4999999999999999E-2</v>
      </c>
      <c r="F27" s="53">
        <f t="shared" si="0"/>
        <v>0.73</v>
      </c>
      <c r="G27" s="6"/>
      <c r="H27" s="38">
        <f t="shared" si="1"/>
        <v>0</v>
      </c>
      <c r="I27" s="38">
        <f t="shared" si="2"/>
        <v>0</v>
      </c>
      <c r="V27" s="73">
        <f t="shared" si="12"/>
        <v>1</v>
      </c>
      <c r="W27" s="74">
        <f t="shared" si="13"/>
        <v>0</v>
      </c>
      <c r="X27" s="74">
        <f t="shared" si="14"/>
        <v>0</v>
      </c>
      <c r="Y27" s="74">
        <f t="shared" si="15"/>
        <v>0</v>
      </c>
      <c r="Z27" s="74">
        <f t="shared" si="16"/>
        <v>0</v>
      </c>
      <c r="AA27" s="75">
        <f t="shared" si="17"/>
        <v>0</v>
      </c>
      <c r="AC27" s="65">
        <f t="shared" si="18"/>
        <v>1.4999999999999999E-2</v>
      </c>
      <c r="AD27" s="51">
        <f t="shared" si="19"/>
        <v>1.4999999999999999E-2</v>
      </c>
      <c r="AE27" s="51">
        <f t="shared" si="20"/>
        <v>1.4999999999999999E-2</v>
      </c>
      <c r="AF27" s="51">
        <f t="shared" si="21"/>
        <v>-1.952830188679245E-2</v>
      </c>
      <c r="AG27" s="51">
        <f t="shared" si="22"/>
        <v>0.03</v>
      </c>
      <c r="AH27" s="65">
        <f t="shared" si="23"/>
        <v>0.03</v>
      </c>
      <c r="AJ27" s="67">
        <f t="shared" si="4"/>
        <v>0.73</v>
      </c>
      <c r="AK27" s="51">
        <f t="shared" si="5"/>
        <v>2.344999999999998</v>
      </c>
      <c r="AL27" s="52">
        <f t="shared" si="6"/>
        <v>2.3495454545454546</v>
      </c>
      <c r="AM27" s="52">
        <f t="shared" si="7"/>
        <v>0.40811320754716984</v>
      </c>
      <c r="AN27" s="53">
        <f t="shared" si="8"/>
        <v>0.96000000000000008</v>
      </c>
      <c r="AO27" s="67">
        <f t="shared" si="9"/>
        <v>0.12</v>
      </c>
    </row>
    <row r="28" spans="1:41" x14ac:dyDescent="0.2">
      <c r="A28">
        <f t="shared" si="11"/>
        <v>13</v>
      </c>
      <c r="B28" s="109"/>
      <c r="C28" s="123"/>
      <c r="D28" s="116"/>
      <c r="E28" s="53">
        <f t="shared" si="10"/>
        <v>1.4999999999999999E-2</v>
      </c>
      <c r="F28" s="53">
        <f t="shared" si="0"/>
        <v>0.73</v>
      </c>
      <c r="G28" s="6"/>
      <c r="H28" s="38">
        <f t="shared" si="1"/>
        <v>0</v>
      </c>
      <c r="I28" s="38">
        <f t="shared" si="2"/>
        <v>0</v>
      </c>
      <c r="V28" s="73">
        <f t="shared" si="12"/>
        <v>1</v>
      </c>
      <c r="W28" s="74">
        <f t="shared" si="13"/>
        <v>0</v>
      </c>
      <c r="X28" s="74">
        <f t="shared" si="14"/>
        <v>0</v>
      </c>
      <c r="Y28" s="74">
        <f t="shared" si="15"/>
        <v>0</v>
      </c>
      <c r="Z28" s="74">
        <f t="shared" si="16"/>
        <v>0</v>
      </c>
      <c r="AA28" s="75">
        <f t="shared" si="17"/>
        <v>0</v>
      </c>
      <c r="AC28" s="65">
        <f t="shared" si="18"/>
        <v>1.4999999999999999E-2</v>
      </c>
      <c r="AD28" s="51">
        <f t="shared" si="19"/>
        <v>1.4999999999999999E-2</v>
      </c>
      <c r="AE28" s="51">
        <f t="shared" si="20"/>
        <v>1.4999999999999999E-2</v>
      </c>
      <c r="AF28" s="51">
        <f t="shared" si="21"/>
        <v>-1.952830188679245E-2</v>
      </c>
      <c r="AG28" s="51">
        <f t="shared" si="22"/>
        <v>0.03</v>
      </c>
      <c r="AH28" s="65">
        <f t="shared" si="23"/>
        <v>0.03</v>
      </c>
      <c r="AJ28" s="67">
        <f t="shared" si="4"/>
        <v>0.73</v>
      </c>
      <c r="AK28" s="51">
        <f t="shared" si="5"/>
        <v>2.344999999999998</v>
      </c>
      <c r="AL28" s="52">
        <f t="shared" si="6"/>
        <v>2.3495454545454546</v>
      </c>
      <c r="AM28" s="52">
        <f t="shared" si="7"/>
        <v>0.40811320754716984</v>
      </c>
      <c r="AN28" s="53">
        <f t="shared" si="8"/>
        <v>0.96000000000000008</v>
      </c>
      <c r="AO28" s="67">
        <f t="shared" si="9"/>
        <v>0.12</v>
      </c>
    </row>
    <row r="29" spans="1:41" x14ac:dyDescent="0.2">
      <c r="A29">
        <f t="shared" si="11"/>
        <v>14</v>
      </c>
      <c r="B29" s="109"/>
      <c r="C29" s="123"/>
      <c r="D29" s="116"/>
      <c r="E29" s="53">
        <f t="shared" si="10"/>
        <v>1.4999999999999999E-2</v>
      </c>
      <c r="F29" s="53">
        <f t="shared" si="0"/>
        <v>0.73</v>
      </c>
      <c r="G29" s="6"/>
      <c r="H29" s="38">
        <f t="shared" si="1"/>
        <v>0</v>
      </c>
      <c r="I29" s="38">
        <f t="shared" si="2"/>
        <v>0</v>
      </c>
      <c r="V29" s="73">
        <f t="shared" si="12"/>
        <v>1</v>
      </c>
      <c r="W29" s="74">
        <f t="shared" si="13"/>
        <v>0</v>
      </c>
      <c r="X29" s="74">
        <f t="shared" si="14"/>
        <v>0</v>
      </c>
      <c r="Y29" s="74">
        <f t="shared" si="15"/>
        <v>0</v>
      </c>
      <c r="Z29" s="74">
        <f t="shared" si="16"/>
        <v>0</v>
      </c>
      <c r="AA29" s="75">
        <f t="shared" si="17"/>
        <v>0</v>
      </c>
      <c r="AC29" s="65">
        <f t="shared" si="18"/>
        <v>1.4999999999999999E-2</v>
      </c>
      <c r="AD29" s="51">
        <f t="shared" si="19"/>
        <v>1.4999999999999999E-2</v>
      </c>
      <c r="AE29" s="51">
        <f t="shared" si="20"/>
        <v>1.4999999999999999E-2</v>
      </c>
      <c r="AF29" s="51">
        <f t="shared" si="21"/>
        <v>-1.952830188679245E-2</v>
      </c>
      <c r="AG29" s="51">
        <f t="shared" si="22"/>
        <v>0.03</v>
      </c>
      <c r="AH29" s="65">
        <f t="shared" si="23"/>
        <v>0.03</v>
      </c>
      <c r="AJ29" s="67">
        <f t="shared" si="4"/>
        <v>0.73</v>
      </c>
      <c r="AK29" s="51">
        <f t="shared" si="5"/>
        <v>2.344999999999998</v>
      </c>
      <c r="AL29" s="52">
        <f t="shared" si="6"/>
        <v>2.3495454545454546</v>
      </c>
      <c r="AM29" s="52">
        <f t="shared" si="7"/>
        <v>0.40811320754716984</v>
      </c>
      <c r="AN29" s="53">
        <f t="shared" si="8"/>
        <v>0.96000000000000008</v>
      </c>
      <c r="AO29" s="67">
        <f t="shared" si="9"/>
        <v>0.12</v>
      </c>
    </row>
    <row r="30" spans="1:41" x14ac:dyDescent="0.2">
      <c r="A30">
        <f t="shared" si="11"/>
        <v>15</v>
      </c>
      <c r="B30" s="109"/>
      <c r="C30" s="123"/>
      <c r="D30" s="116"/>
      <c r="E30" s="53">
        <f t="shared" si="10"/>
        <v>1.4999999999999999E-2</v>
      </c>
      <c r="F30" s="53">
        <f t="shared" si="0"/>
        <v>0.73</v>
      </c>
      <c r="G30" s="6"/>
      <c r="H30" s="38">
        <f t="shared" si="1"/>
        <v>0</v>
      </c>
      <c r="I30" s="38">
        <f t="shared" si="2"/>
        <v>0</v>
      </c>
      <c r="V30" s="73">
        <f t="shared" si="12"/>
        <v>1</v>
      </c>
      <c r="W30" s="74">
        <f t="shared" si="13"/>
        <v>0</v>
      </c>
      <c r="X30" s="74">
        <f t="shared" si="14"/>
        <v>0</v>
      </c>
      <c r="Y30" s="74">
        <f t="shared" si="15"/>
        <v>0</v>
      </c>
      <c r="Z30" s="74">
        <f t="shared" si="16"/>
        <v>0</v>
      </c>
      <c r="AA30" s="75">
        <f t="shared" si="17"/>
        <v>0</v>
      </c>
      <c r="AC30" s="65">
        <f t="shared" si="18"/>
        <v>1.4999999999999999E-2</v>
      </c>
      <c r="AD30" s="51">
        <f t="shared" si="19"/>
        <v>1.4999999999999999E-2</v>
      </c>
      <c r="AE30" s="51">
        <f t="shared" si="20"/>
        <v>1.4999999999999999E-2</v>
      </c>
      <c r="AF30" s="51">
        <f t="shared" si="21"/>
        <v>-1.952830188679245E-2</v>
      </c>
      <c r="AG30" s="51">
        <f t="shared" si="22"/>
        <v>0.03</v>
      </c>
      <c r="AH30" s="65">
        <f t="shared" si="23"/>
        <v>0.03</v>
      </c>
      <c r="AJ30" s="67">
        <f t="shared" si="4"/>
        <v>0.73</v>
      </c>
      <c r="AK30" s="51">
        <f t="shared" si="5"/>
        <v>2.344999999999998</v>
      </c>
      <c r="AL30" s="52">
        <f t="shared" si="6"/>
        <v>2.3495454545454546</v>
      </c>
      <c r="AM30" s="52">
        <f t="shared" si="7"/>
        <v>0.40811320754716984</v>
      </c>
      <c r="AN30" s="53">
        <f t="shared" si="8"/>
        <v>0.96000000000000008</v>
      </c>
      <c r="AO30" s="67">
        <f t="shared" si="9"/>
        <v>0.12</v>
      </c>
    </row>
    <row r="31" spans="1:41" x14ac:dyDescent="0.2">
      <c r="A31">
        <f t="shared" si="11"/>
        <v>16</v>
      </c>
      <c r="B31" s="109"/>
      <c r="C31" s="123"/>
      <c r="D31" s="116"/>
      <c r="E31" s="53">
        <f t="shared" si="10"/>
        <v>1.4999999999999999E-2</v>
      </c>
      <c r="F31" s="53">
        <f t="shared" si="0"/>
        <v>0.73</v>
      </c>
      <c r="G31" s="6"/>
      <c r="H31" s="38">
        <f t="shared" si="1"/>
        <v>0</v>
      </c>
      <c r="I31" s="38">
        <f t="shared" si="2"/>
        <v>0</v>
      </c>
      <c r="V31" s="73">
        <f t="shared" si="12"/>
        <v>1</v>
      </c>
      <c r="W31" s="74">
        <f t="shared" si="13"/>
        <v>0</v>
      </c>
      <c r="X31" s="74">
        <f t="shared" si="14"/>
        <v>0</v>
      </c>
      <c r="Y31" s="74">
        <f t="shared" si="15"/>
        <v>0</v>
      </c>
      <c r="Z31" s="74">
        <f t="shared" si="16"/>
        <v>0</v>
      </c>
      <c r="AA31" s="75">
        <f t="shared" si="17"/>
        <v>0</v>
      </c>
      <c r="AC31" s="65">
        <f t="shared" si="18"/>
        <v>1.4999999999999999E-2</v>
      </c>
      <c r="AD31" s="51">
        <f t="shared" si="19"/>
        <v>1.4999999999999999E-2</v>
      </c>
      <c r="AE31" s="51">
        <f t="shared" si="20"/>
        <v>1.4999999999999999E-2</v>
      </c>
      <c r="AF31" s="51">
        <f t="shared" si="21"/>
        <v>-1.952830188679245E-2</v>
      </c>
      <c r="AG31" s="51">
        <f t="shared" si="22"/>
        <v>0.03</v>
      </c>
      <c r="AH31" s="65">
        <f t="shared" si="23"/>
        <v>0.03</v>
      </c>
      <c r="AJ31" s="67">
        <f t="shared" si="4"/>
        <v>0.73</v>
      </c>
      <c r="AK31" s="51">
        <f t="shared" si="5"/>
        <v>2.344999999999998</v>
      </c>
      <c r="AL31" s="52">
        <f t="shared" si="6"/>
        <v>2.3495454545454546</v>
      </c>
      <c r="AM31" s="52">
        <f t="shared" si="7"/>
        <v>0.40811320754716984</v>
      </c>
      <c r="AN31" s="53">
        <f t="shared" si="8"/>
        <v>0.96000000000000008</v>
      </c>
      <c r="AO31" s="67">
        <f t="shared" si="9"/>
        <v>0.12</v>
      </c>
    </row>
    <row r="32" spans="1:41" x14ac:dyDescent="0.2">
      <c r="A32">
        <f t="shared" si="11"/>
        <v>17</v>
      </c>
      <c r="B32" s="109"/>
      <c r="C32" s="123"/>
      <c r="D32" s="116"/>
      <c r="E32" s="53">
        <f t="shared" si="10"/>
        <v>1.4999999999999999E-2</v>
      </c>
      <c r="F32" s="53">
        <f t="shared" si="0"/>
        <v>0.73</v>
      </c>
      <c r="G32" s="6"/>
      <c r="H32" s="38">
        <f t="shared" si="1"/>
        <v>0</v>
      </c>
      <c r="I32" s="38">
        <f t="shared" si="2"/>
        <v>0</v>
      </c>
      <c r="V32" s="73">
        <f t="shared" si="12"/>
        <v>1</v>
      </c>
      <c r="W32" s="74">
        <f t="shared" si="13"/>
        <v>0</v>
      </c>
      <c r="X32" s="74">
        <f t="shared" si="14"/>
        <v>0</v>
      </c>
      <c r="Y32" s="74">
        <f t="shared" si="15"/>
        <v>0</v>
      </c>
      <c r="Z32" s="74">
        <f t="shared" si="16"/>
        <v>0</v>
      </c>
      <c r="AA32" s="75">
        <f t="shared" si="17"/>
        <v>0</v>
      </c>
      <c r="AC32" s="65">
        <f t="shared" si="18"/>
        <v>1.4999999999999999E-2</v>
      </c>
      <c r="AD32" s="51">
        <f t="shared" si="19"/>
        <v>1.4999999999999999E-2</v>
      </c>
      <c r="AE32" s="51">
        <f t="shared" si="20"/>
        <v>1.4999999999999999E-2</v>
      </c>
      <c r="AF32" s="51">
        <f t="shared" si="21"/>
        <v>-1.952830188679245E-2</v>
      </c>
      <c r="AG32" s="51">
        <f t="shared" si="22"/>
        <v>0.03</v>
      </c>
      <c r="AH32" s="65">
        <f t="shared" si="23"/>
        <v>0.03</v>
      </c>
      <c r="AJ32" s="67">
        <f t="shared" si="4"/>
        <v>0.73</v>
      </c>
      <c r="AK32" s="51">
        <f t="shared" si="5"/>
        <v>2.344999999999998</v>
      </c>
      <c r="AL32" s="52">
        <f t="shared" si="6"/>
        <v>2.3495454545454546</v>
      </c>
      <c r="AM32" s="52">
        <f t="shared" si="7"/>
        <v>0.40811320754716984</v>
      </c>
      <c r="AN32" s="53">
        <f t="shared" si="8"/>
        <v>0.96000000000000008</v>
      </c>
      <c r="AO32" s="67">
        <f t="shared" si="9"/>
        <v>0.12</v>
      </c>
    </row>
    <row r="33" spans="1:41" x14ac:dyDescent="0.2">
      <c r="A33">
        <f t="shared" si="11"/>
        <v>18</v>
      </c>
      <c r="B33" s="109"/>
      <c r="C33" s="123"/>
      <c r="D33" s="116"/>
      <c r="E33" s="53">
        <f t="shared" si="10"/>
        <v>1.4999999999999999E-2</v>
      </c>
      <c r="F33" s="53">
        <f t="shared" si="0"/>
        <v>0.73</v>
      </c>
      <c r="G33" s="6"/>
      <c r="H33" s="38">
        <f t="shared" si="1"/>
        <v>0</v>
      </c>
      <c r="I33" s="38">
        <f t="shared" si="2"/>
        <v>0</v>
      </c>
      <c r="V33" s="73">
        <f t="shared" si="12"/>
        <v>1</v>
      </c>
      <c r="W33" s="74">
        <f t="shared" si="13"/>
        <v>0</v>
      </c>
      <c r="X33" s="74">
        <f t="shared" si="14"/>
        <v>0</v>
      </c>
      <c r="Y33" s="74">
        <f t="shared" si="15"/>
        <v>0</v>
      </c>
      <c r="Z33" s="74">
        <f t="shared" si="16"/>
        <v>0</v>
      </c>
      <c r="AA33" s="75">
        <f t="shared" si="17"/>
        <v>0</v>
      </c>
      <c r="AC33" s="65">
        <f t="shared" si="18"/>
        <v>1.4999999999999999E-2</v>
      </c>
      <c r="AD33" s="51">
        <f t="shared" si="19"/>
        <v>1.4999999999999999E-2</v>
      </c>
      <c r="AE33" s="51">
        <f t="shared" si="20"/>
        <v>1.4999999999999999E-2</v>
      </c>
      <c r="AF33" s="51">
        <f t="shared" si="21"/>
        <v>-1.952830188679245E-2</v>
      </c>
      <c r="AG33" s="51">
        <f t="shared" si="22"/>
        <v>0.03</v>
      </c>
      <c r="AH33" s="65">
        <f t="shared" si="23"/>
        <v>0.03</v>
      </c>
      <c r="AJ33" s="67">
        <f t="shared" si="4"/>
        <v>0.73</v>
      </c>
      <c r="AK33" s="51">
        <f t="shared" si="5"/>
        <v>2.344999999999998</v>
      </c>
      <c r="AL33" s="52">
        <f t="shared" si="6"/>
        <v>2.3495454545454546</v>
      </c>
      <c r="AM33" s="52">
        <f t="shared" si="7"/>
        <v>0.40811320754716984</v>
      </c>
      <c r="AN33" s="53">
        <f t="shared" si="8"/>
        <v>0.96000000000000008</v>
      </c>
      <c r="AO33" s="67">
        <f t="shared" si="9"/>
        <v>0.12</v>
      </c>
    </row>
    <row r="34" spans="1:41" x14ac:dyDescent="0.2">
      <c r="A34">
        <f t="shared" si="11"/>
        <v>19</v>
      </c>
      <c r="B34" s="109"/>
      <c r="C34" s="123"/>
      <c r="D34" s="116"/>
      <c r="E34" s="53">
        <f t="shared" si="10"/>
        <v>1.4999999999999999E-2</v>
      </c>
      <c r="F34" s="53">
        <f t="shared" si="0"/>
        <v>0.73</v>
      </c>
      <c r="G34" s="6"/>
      <c r="H34" s="38">
        <f t="shared" si="1"/>
        <v>0</v>
      </c>
      <c r="I34" s="38">
        <f t="shared" si="2"/>
        <v>0</v>
      </c>
      <c r="V34" s="73">
        <f t="shared" si="12"/>
        <v>1</v>
      </c>
      <c r="W34" s="74">
        <f t="shared" si="13"/>
        <v>0</v>
      </c>
      <c r="X34" s="74">
        <f t="shared" si="14"/>
        <v>0</v>
      </c>
      <c r="Y34" s="74">
        <f t="shared" si="15"/>
        <v>0</v>
      </c>
      <c r="Z34" s="74">
        <f t="shared" si="16"/>
        <v>0</v>
      </c>
      <c r="AA34" s="75">
        <f t="shared" si="17"/>
        <v>0</v>
      </c>
      <c r="AC34" s="65">
        <f t="shared" si="18"/>
        <v>1.4999999999999999E-2</v>
      </c>
      <c r="AD34" s="51">
        <f t="shared" si="19"/>
        <v>1.4999999999999999E-2</v>
      </c>
      <c r="AE34" s="51">
        <f t="shared" si="20"/>
        <v>1.4999999999999999E-2</v>
      </c>
      <c r="AF34" s="51">
        <f t="shared" si="21"/>
        <v>-1.952830188679245E-2</v>
      </c>
      <c r="AG34" s="51">
        <f t="shared" si="22"/>
        <v>0.03</v>
      </c>
      <c r="AH34" s="65">
        <f t="shared" si="23"/>
        <v>0.03</v>
      </c>
      <c r="AJ34" s="67">
        <f t="shared" si="4"/>
        <v>0.73</v>
      </c>
      <c r="AK34" s="51">
        <f t="shared" si="5"/>
        <v>2.344999999999998</v>
      </c>
      <c r="AL34" s="52">
        <f t="shared" si="6"/>
        <v>2.3495454545454546</v>
      </c>
      <c r="AM34" s="52">
        <f t="shared" si="7"/>
        <v>0.40811320754716984</v>
      </c>
      <c r="AN34" s="53">
        <f t="shared" si="8"/>
        <v>0.96000000000000008</v>
      </c>
      <c r="AO34" s="67">
        <f t="shared" si="9"/>
        <v>0.12</v>
      </c>
    </row>
    <row r="35" spans="1:41" x14ac:dyDescent="0.2">
      <c r="A35">
        <f t="shared" si="11"/>
        <v>20</v>
      </c>
      <c r="B35" s="109"/>
      <c r="C35" s="123"/>
      <c r="D35" s="116"/>
      <c r="E35" s="53">
        <f t="shared" si="10"/>
        <v>1.4999999999999999E-2</v>
      </c>
      <c r="F35" s="53">
        <f t="shared" si="0"/>
        <v>0.73</v>
      </c>
      <c r="G35" s="6"/>
      <c r="H35" s="38">
        <f t="shared" si="1"/>
        <v>0</v>
      </c>
      <c r="I35" s="38">
        <f t="shared" si="2"/>
        <v>0</v>
      </c>
      <c r="V35" s="73">
        <f t="shared" si="12"/>
        <v>1</v>
      </c>
      <c r="W35" s="74">
        <f t="shared" si="13"/>
        <v>0</v>
      </c>
      <c r="X35" s="74">
        <f t="shared" si="14"/>
        <v>0</v>
      </c>
      <c r="Y35" s="74">
        <f t="shared" si="15"/>
        <v>0</v>
      </c>
      <c r="Z35" s="74">
        <f t="shared" si="16"/>
        <v>0</v>
      </c>
      <c r="AA35" s="75">
        <f t="shared" si="17"/>
        <v>0</v>
      </c>
      <c r="AC35" s="65">
        <f t="shared" si="18"/>
        <v>1.4999999999999999E-2</v>
      </c>
      <c r="AD35" s="51">
        <f t="shared" si="19"/>
        <v>1.4999999999999999E-2</v>
      </c>
      <c r="AE35" s="51">
        <f t="shared" si="20"/>
        <v>1.4999999999999999E-2</v>
      </c>
      <c r="AF35" s="51">
        <f t="shared" si="21"/>
        <v>-1.952830188679245E-2</v>
      </c>
      <c r="AG35" s="51">
        <f t="shared" si="22"/>
        <v>0.03</v>
      </c>
      <c r="AH35" s="65">
        <f t="shared" si="23"/>
        <v>0.03</v>
      </c>
      <c r="AJ35" s="67">
        <f t="shared" si="4"/>
        <v>0.73</v>
      </c>
      <c r="AK35" s="51">
        <f t="shared" si="5"/>
        <v>2.344999999999998</v>
      </c>
      <c r="AL35" s="52">
        <f t="shared" si="6"/>
        <v>2.3495454545454546</v>
      </c>
      <c r="AM35" s="52">
        <f t="shared" si="7"/>
        <v>0.40811320754716984</v>
      </c>
      <c r="AN35" s="53">
        <f t="shared" si="8"/>
        <v>0.96000000000000008</v>
      </c>
      <c r="AO35" s="67">
        <f t="shared" si="9"/>
        <v>0.12</v>
      </c>
    </row>
    <row r="36" spans="1:41" x14ac:dyDescent="0.2">
      <c r="A36">
        <f t="shared" si="11"/>
        <v>21</v>
      </c>
      <c r="B36" s="109"/>
      <c r="C36" s="123"/>
      <c r="D36" s="116"/>
      <c r="E36" s="53">
        <f t="shared" si="10"/>
        <v>1.4999999999999999E-2</v>
      </c>
      <c r="F36" s="53">
        <f t="shared" si="0"/>
        <v>0.73</v>
      </c>
      <c r="G36" s="6"/>
      <c r="H36" s="38">
        <f t="shared" si="1"/>
        <v>0</v>
      </c>
      <c r="I36" s="38">
        <f t="shared" si="2"/>
        <v>0</v>
      </c>
      <c r="V36" s="73">
        <f t="shared" si="12"/>
        <v>1</v>
      </c>
      <c r="W36" s="74">
        <f t="shared" si="13"/>
        <v>0</v>
      </c>
      <c r="X36" s="74">
        <f t="shared" si="14"/>
        <v>0</v>
      </c>
      <c r="Y36" s="74">
        <f t="shared" si="15"/>
        <v>0</v>
      </c>
      <c r="Z36" s="74">
        <f t="shared" si="16"/>
        <v>0</v>
      </c>
      <c r="AA36" s="75">
        <f t="shared" si="17"/>
        <v>0</v>
      </c>
      <c r="AC36" s="65">
        <f t="shared" si="18"/>
        <v>1.4999999999999999E-2</v>
      </c>
      <c r="AD36" s="51">
        <f t="shared" si="19"/>
        <v>1.4999999999999999E-2</v>
      </c>
      <c r="AE36" s="51">
        <f t="shared" si="20"/>
        <v>1.4999999999999999E-2</v>
      </c>
      <c r="AF36" s="51">
        <f t="shared" si="21"/>
        <v>-1.952830188679245E-2</v>
      </c>
      <c r="AG36" s="51">
        <f t="shared" si="22"/>
        <v>0.03</v>
      </c>
      <c r="AH36" s="65">
        <f t="shared" si="23"/>
        <v>0.03</v>
      </c>
      <c r="AJ36" s="67">
        <f t="shared" si="4"/>
        <v>0.73</v>
      </c>
      <c r="AK36" s="51">
        <f t="shared" si="5"/>
        <v>2.344999999999998</v>
      </c>
      <c r="AL36" s="52">
        <f t="shared" si="6"/>
        <v>2.3495454545454546</v>
      </c>
      <c r="AM36" s="52">
        <f t="shared" si="7"/>
        <v>0.40811320754716984</v>
      </c>
      <c r="AN36" s="53">
        <f t="shared" si="8"/>
        <v>0.96000000000000008</v>
      </c>
      <c r="AO36" s="67">
        <f t="shared" si="9"/>
        <v>0.12</v>
      </c>
    </row>
    <row r="37" spans="1:41" x14ac:dyDescent="0.2">
      <c r="A37">
        <f t="shared" si="11"/>
        <v>22</v>
      </c>
      <c r="B37" s="109"/>
      <c r="C37" s="123"/>
      <c r="D37" s="116"/>
      <c r="E37" s="53">
        <f t="shared" si="10"/>
        <v>1.4999999999999999E-2</v>
      </c>
      <c r="F37" s="53">
        <f t="shared" si="0"/>
        <v>0.73</v>
      </c>
      <c r="G37" s="6"/>
      <c r="H37" s="38">
        <f t="shared" si="1"/>
        <v>0</v>
      </c>
      <c r="I37" s="38">
        <f t="shared" si="2"/>
        <v>0</v>
      </c>
      <c r="V37" s="73">
        <f t="shared" si="12"/>
        <v>1</v>
      </c>
      <c r="W37" s="74">
        <f t="shared" si="13"/>
        <v>0</v>
      </c>
      <c r="X37" s="74">
        <f t="shared" si="14"/>
        <v>0</v>
      </c>
      <c r="Y37" s="74">
        <f t="shared" si="15"/>
        <v>0</v>
      </c>
      <c r="Z37" s="74">
        <f t="shared" si="16"/>
        <v>0</v>
      </c>
      <c r="AA37" s="75">
        <f t="shared" si="17"/>
        <v>0</v>
      </c>
      <c r="AC37" s="65">
        <f t="shared" si="18"/>
        <v>1.4999999999999999E-2</v>
      </c>
      <c r="AD37" s="51">
        <f t="shared" si="19"/>
        <v>1.4999999999999999E-2</v>
      </c>
      <c r="AE37" s="51">
        <f t="shared" si="20"/>
        <v>1.4999999999999999E-2</v>
      </c>
      <c r="AF37" s="51">
        <f t="shared" si="21"/>
        <v>-1.952830188679245E-2</v>
      </c>
      <c r="AG37" s="51">
        <f t="shared" si="22"/>
        <v>0.03</v>
      </c>
      <c r="AH37" s="65">
        <f t="shared" si="23"/>
        <v>0.03</v>
      </c>
      <c r="AJ37" s="67">
        <f t="shared" si="4"/>
        <v>0.73</v>
      </c>
      <c r="AK37" s="51">
        <f t="shared" si="5"/>
        <v>2.344999999999998</v>
      </c>
      <c r="AL37" s="52">
        <f t="shared" si="6"/>
        <v>2.3495454545454546</v>
      </c>
      <c r="AM37" s="52">
        <f t="shared" si="7"/>
        <v>0.40811320754716984</v>
      </c>
      <c r="AN37" s="53">
        <f t="shared" si="8"/>
        <v>0.96000000000000008</v>
      </c>
      <c r="AO37" s="67">
        <f t="shared" si="9"/>
        <v>0.12</v>
      </c>
    </row>
    <row r="38" spans="1:41" x14ac:dyDescent="0.2">
      <c r="A38">
        <f t="shared" si="11"/>
        <v>23</v>
      </c>
      <c r="B38" s="109"/>
      <c r="C38" s="123"/>
      <c r="D38" s="116"/>
      <c r="E38" s="53">
        <f t="shared" si="10"/>
        <v>1.4999999999999999E-2</v>
      </c>
      <c r="F38" s="53">
        <f t="shared" si="0"/>
        <v>0.73</v>
      </c>
      <c r="G38" s="6"/>
      <c r="H38" s="38">
        <f t="shared" si="1"/>
        <v>0</v>
      </c>
      <c r="I38" s="38">
        <f t="shared" si="2"/>
        <v>0</v>
      </c>
      <c r="V38" s="73">
        <f t="shared" si="12"/>
        <v>1</v>
      </c>
      <c r="W38" s="74">
        <f t="shared" si="13"/>
        <v>0</v>
      </c>
      <c r="X38" s="74">
        <f t="shared" si="14"/>
        <v>0</v>
      </c>
      <c r="Y38" s="74">
        <f t="shared" si="15"/>
        <v>0</v>
      </c>
      <c r="Z38" s="74">
        <f t="shared" si="16"/>
        <v>0</v>
      </c>
      <c r="AA38" s="75">
        <f t="shared" si="17"/>
        <v>0</v>
      </c>
      <c r="AC38" s="65">
        <f t="shared" si="18"/>
        <v>1.4999999999999999E-2</v>
      </c>
      <c r="AD38" s="51">
        <f t="shared" si="19"/>
        <v>1.4999999999999999E-2</v>
      </c>
      <c r="AE38" s="51">
        <f t="shared" si="20"/>
        <v>1.4999999999999999E-2</v>
      </c>
      <c r="AF38" s="51">
        <f t="shared" si="21"/>
        <v>-1.952830188679245E-2</v>
      </c>
      <c r="AG38" s="51">
        <f t="shared" si="22"/>
        <v>0.03</v>
      </c>
      <c r="AH38" s="65">
        <f t="shared" si="23"/>
        <v>0.03</v>
      </c>
      <c r="AJ38" s="67">
        <f t="shared" si="4"/>
        <v>0.73</v>
      </c>
      <c r="AK38" s="51">
        <f t="shared" si="5"/>
        <v>2.344999999999998</v>
      </c>
      <c r="AL38" s="52">
        <f t="shared" si="6"/>
        <v>2.3495454545454546</v>
      </c>
      <c r="AM38" s="52">
        <f t="shared" si="7"/>
        <v>0.40811320754716984</v>
      </c>
      <c r="AN38" s="53">
        <f t="shared" si="8"/>
        <v>0.96000000000000008</v>
      </c>
      <c r="AO38" s="67">
        <f t="shared" si="9"/>
        <v>0.12</v>
      </c>
    </row>
    <row r="39" spans="1:41" x14ac:dyDescent="0.2">
      <c r="A39">
        <f t="shared" si="11"/>
        <v>24</v>
      </c>
      <c r="B39" s="109"/>
      <c r="C39" s="123"/>
      <c r="D39" s="116"/>
      <c r="E39" s="53">
        <f t="shared" si="10"/>
        <v>1.4999999999999999E-2</v>
      </c>
      <c r="F39" s="53">
        <f t="shared" si="0"/>
        <v>0.73</v>
      </c>
      <c r="G39" s="6"/>
      <c r="H39" s="38">
        <f t="shared" si="1"/>
        <v>0</v>
      </c>
      <c r="I39" s="38">
        <f t="shared" si="2"/>
        <v>0</v>
      </c>
      <c r="V39" s="73">
        <f t="shared" si="12"/>
        <v>1</v>
      </c>
      <c r="W39" s="74">
        <f t="shared" si="13"/>
        <v>0</v>
      </c>
      <c r="X39" s="74">
        <f t="shared" si="14"/>
        <v>0</v>
      </c>
      <c r="Y39" s="74">
        <f t="shared" si="15"/>
        <v>0</v>
      </c>
      <c r="Z39" s="74">
        <f t="shared" si="16"/>
        <v>0</v>
      </c>
      <c r="AA39" s="75">
        <f t="shared" si="17"/>
        <v>0</v>
      </c>
      <c r="AC39" s="65">
        <f t="shared" si="18"/>
        <v>1.4999999999999999E-2</v>
      </c>
      <c r="AD39" s="51">
        <f t="shared" si="19"/>
        <v>1.4999999999999999E-2</v>
      </c>
      <c r="AE39" s="51">
        <f t="shared" si="20"/>
        <v>1.4999999999999999E-2</v>
      </c>
      <c r="AF39" s="51">
        <f t="shared" si="21"/>
        <v>-1.952830188679245E-2</v>
      </c>
      <c r="AG39" s="51">
        <f t="shared" si="22"/>
        <v>0.03</v>
      </c>
      <c r="AH39" s="65">
        <f t="shared" si="23"/>
        <v>0.03</v>
      </c>
      <c r="AJ39" s="67">
        <f t="shared" si="4"/>
        <v>0.73</v>
      </c>
      <c r="AK39" s="51">
        <f t="shared" si="5"/>
        <v>2.344999999999998</v>
      </c>
      <c r="AL39" s="52">
        <f t="shared" si="6"/>
        <v>2.3495454545454546</v>
      </c>
      <c r="AM39" s="52">
        <f t="shared" si="7"/>
        <v>0.40811320754716984</v>
      </c>
      <c r="AN39" s="53">
        <f t="shared" si="8"/>
        <v>0.96000000000000008</v>
      </c>
      <c r="AO39" s="67">
        <f t="shared" si="9"/>
        <v>0.12</v>
      </c>
    </row>
    <row r="40" spans="1:41" x14ac:dyDescent="0.2">
      <c r="A40">
        <f t="shared" si="11"/>
        <v>25</v>
      </c>
      <c r="B40" s="109"/>
      <c r="C40" s="123"/>
      <c r="D40" s="116"/>
      <c r="E40" s="53">
        <f t="shared" si="10"/>
        <v>1.4999999999999999E-2</v>
      </c>
      <c r="F40" s="53">
        <f t="shared" si="0"/>
        <v>0.73</v>
      </c>
      <c r="G40" s="6"/>
      <c r="H40" s="38">
        <f t="shared" si="1"/>
        <v>0</v>
      </c>
      <c r="I40" s="38">
        <f t="shared" si="2"/>
        <v>0</v>
      </c>
      <c r="V40" s="73">
        <f t="shared" si="12"/>
        <v>1</v>
      </c>
      <c r="W40" s="74">
        <f t="shared" si="13"/>
        <v>0</v>
      </c>
      <c r="X40" s="74">
        <f t="shared" si="14"/>
        <v>0</v>
      </c>
      <c r="Y40" s="74">
        <f t="shared" si="15"/>
        <v>0</v>
      </c>
      <c r="Z40" s="74">
        <f t="shared" si="16"/>
        <v>0</v>
      </c>
      <c r="AA40" s="75">
        <f t="shared" si="17"/>
        <v>0</v>
      </c>
      <c r="AC40" s="65">
        <f t="shared" si="18"/>
        <v>1.4999999999999999E-2</v>
      </c>
      <c r="AD40" s="51">
        <f t="shared" si="19"/>
        <v>1.4999999999999999E-2</v>
      </c>
      <c r="AE40" s="51">
        <f t="shared" si="20"/>
        <v>1.4999999999999999E-2</v>
      </c>
      <c r="AF40" s="51">
        <f t="shared" si="21"/>
        <v>-1.952830188679245E-2</v>
      </c>
      <c r="AG40" s="51">
        <f t="shared" si="22"/>
        <v>0.03</v>
      </c>
      <c r="AH40" s="65">
        <f t="shared" si="23"/>
        <v>0.03</v>
      </c>
      <c r="AJ40" s="67">
        <f t="shared" si="4"/>
        <v>0.73</v>
      </c>
      <c r="AK40" s="51">
        <f t="shared" si="5"/>
        <v>2.344999999999998</v>
      </c>
      <c r="AL40" s="52">
        <f t="shared" si="6"/>
        <v>2.3495454545454546</v>
      </c>
      <c r="AM40" s="52">
        <f t="shared" si="7"/>
        <v>0.40811320754716984</v>
      </c>
      <c r="AN40" s="53">
        <f t="shared" si="8"/>
        <v>0.96000000000000008</v>
      </c>
      <c r="AO40" s="67">
        <f t="shared" si="9"/>
        <v>0.12</v>
      </c>
    </row>
    <row r="41" spans="1:41" x14ac:dyDescent="0.2">
      <c r="A41">
        <f t="shared" si="11"/>
        <v>26</v>
      </c>
      <c r="B41" s="109"/>
      <c r="C41" s="123"/>
      <c r="D41" s="116"/>
      <c r="E41" s="53">
        <f t="shared" si="10"/>
        <v>1.4999999999999999E-2</v>
      </c>
      <c r="F41" s="53">
        <f t="shared" si="0"/>
        <v>0.73</v>
      </c>
      <c r="G41" s="6"/>
      <c r="H41" s="38">
        <f t="shared" si="1"/>
        <v>0</v>
      </c>
      <c r="I41" s="38">
        <f t="shared" si="2"/>
        <v>0</v>
      </c>
      <c r="V41" s="73">
        <f t="shared" si="12"/>
        <v>1</v>
      </c>
      <c r="W41" s="74">
        <f t="shared" si="13"/>
        <v>0</v>
      </c>
      <c r="X41" s="74">
        <f t="shared" si="14"/>
        <v>0</v>
      </c>
      <c r="Y41" s="74">
        <f t="shared" si="15"/>
        <v>0</v>
      </c>
      <c r="Z41" s="74">
        <f t="shared" si="16"/>
        <v>0</v>
      </c>
      <c r="AA41" s="75">
        <f t="shared" si="17"/>
        <v>0</v>
      </c>
      <c r="AC41" s="65">
        <f t="shared" si="18"/>
        <v>1.4999999999999999E-2</v>
      </c>
      <c r="AD41" s="51">
        <f t="shared" si="19"/>
        <v>1.4999999999999999E-2</v>
      </c>
      <c r="AE41" s="51">
        <f t="shared" si="20"/>
        <v>1.4999999999999999E-2</v>
      </c>
      <c r="AF41" s="51">
        <f t="shared" si="21"/>
        <v>-1.952830188679245E-2</v>
      </c>
      <c r="AG41" s="51">
        <f t="shared" si="22"/>
        <v>0.03</v>
      </c>
      <c r="AH41" s="65">
        <f t="shared" si="23"/>
        <v>0.03</v>
      </c>
      <c r="AJ41" s="67">
        <f t="shared" si="4"/>
        <v>0.73</v>
      </c>
      <c r="AK41" s="51">
        <f t="shared" si="5"/>
        <v>2.344999999999998</v>
      </c>
      <c r="AL41" s="52">
        <f t="shared" si="6"/>
        <v>2.3495454545454546</v>
      </c>
      <c r="AM41" s="52">
        <f t="shared" si="7"/>
        <v>0.40811320754716984</v>
      </c>
      <c r="AN41" s="53">
        <f t="shared" si="8"/>
        <v>0.96000000000000008</v>
      </c>
      <c r="AO41" s="67">
        <f t="shared" si="9"/>
        <v>0.12</v>
      </c>
    </row>
    <row r="42" spans="1:41" x14ac:dyDescent="0.2">
      <c r="A42">
        <f t="shared" si="11"/>
        <v>27</v>
      </c>
      <c r="B42" s="109"/>
      <c r="C42" s="123"/>
      <c r="D42" s="116"/>
      <c r="E42" s="53">
        <f t="shared" si="10"/>
        <v>1.4999999999999999E-2</v>
      </c>
      <c r="F42" s="53">
        <f t="shared" si="0"/>
        <v>0.73</v>
      </c>
      <c r="G42" s="6"/>
      <c r="H42" s="38">
        <f t="shared" si="1"/>
        <v>0</v>
      </c>
      <c r="I42" s="38">
        <f t="shared" si="2"/>
        <v>0</v>
      </c>
      <c r="V42" s="73">
        <f t="shared" si="12"/>
        <v>1</v>
      </c>
      <c r="W42" s="74">
        <f t="shared" si="13"/>
        <v>0</v>
      </c>
      <c r="X42" s="74">
        <f t="shared" si="14"/>
        <v>0</v>
      </c>
      <c r="Y42" s="74">
        <f t="shared" si="15"/>
        <v>0</v>
      </c>
      <c r="Z42" s="74">
        <f t="shared" si="16"/>
        <v>0</v>
      </c>
      <c r="AA42" s="75">
        <f t="shared" si="17"/>
        <v>0</v>
      </c>
      <c r="AC42" s="65">
        <f t="shared" si="18"/>
        <v>1.4999999999999999E-2</v>
      </c>
      <c r="AD42" s="51">
        <f t="shared" si="19"/>
        <v>1.4999999999999999E-2</v>
      </c>
      <c r="AE42" s="51">
        <f t="shared" si="20"/>
        <v>1.4999999999999999E-2</v>
      </c>
      <c r="AF42" s="51">
        <f t="shared" si="21"/>
        <v>-1.952830188679245E-2</v>
      </c>
      <c r="AG42" s="51">
        <f t="shared" si="22"/>
        <v>0.03</v>
      </c>
      <c r="AH42" s="65">
        <f t="shared" si="23"/>
        <v>0.03</v>
      </c>
      <c r="AJ42" s="67">
        <f t="shared" si="4"/>
        <v>0.73</v>
      </c>
      <c r="AK42" s="51">
        <f t="shared" si="5"/>
        <v>2.344999999999998</v>
      </c>
      <c r="AL42" s="52">
        <f t="shared" si="6"/>
        <v>2.3495454545454546</v>
      </c>
      <c r="AM42" s="52">
        <f t="shared" si="7"/>
        <v>0.40811320754716984</v>
      </c>
      <c r="AN42" s="53">
        <f t="shared" si="8"/>
        <v>0.96000000000000008</v>
      </c>
      <c r="AO42" s="67">
        <f t="shared" si="9"/>
        <v>0.12</v>
      </c>
    </row>
    <row r="43" spans="1:41" x14ac:dyDescent="0.2">
      <c r="A43">
        <f t="shared" si="11"/>
        <v>28</v>
      </c>
      <c r="B43" s="109"/>
      <c r="C43" s="123"/>
      <c r="D43" s="116"/>
      <c r="E43" s="53">
        <f t="shared" si="10"/>
        <v>1.4999999999999999E-2</v>
      </c>
      <c r="F43" s="53">
        <f t="shared" si="0"/>
        <v>0.73</v>
      </c>
      <c r="G43" s="6"/>
      <c r="H43" s="38">
        <f t="shared" si="1"/>
        <v>0</v>
      </c>
      <c r="I43" s="38">
        <f t="shared" si="2"/>
        <v>0</v>
      </c>
      <c r="V43" s="73">
        <f t="shared" si="12"/>
        <v>1</v>
      </c>
      <c r="W43" s="74">
        <f t="shared" si="13"/>
        <v>0</v>
      </c>
      <c r="X43" s="74">
        <f t="shared" si="14"/>
        <v>0</v>
      </c>
      <c r="Y43" s="74">
        <f t="shared" si="15"/>
        <v>0</v>
      </c>
      <c r="Z43" s="74">
        <f t="shared" si="16"/>
        <v>0</v>
      </c>
      <c r="AA43" s="75">
        <f t="shared" si="17"/>
        <v>0</v>
      </c>
      <c r="AC43" s="65">
        <f t="shared" si="18"/>
        <v>1.4999999999999999E-2</v>
      </c>
      <c r="AD43" s="51">
        <f t="shared" si="19"/>
        <v>1.4999999999999999E-2</v>
      </c>
      <c r="AE43" s="51">
        <f t="shared" si="20"/>
        <v>1.4999999999999999E-2</v>
      </c>
      <c r="AF43" s="51">
        <f t="shared" si="21"/>
        <v>-1.952830188679245E-2</v>
      </c>
      <c r="AG43" s="51">
        <f t="shared" si="22"/>
        <v>0.03</v>
      </c>
      <c r="AH43" s="65">
        <f t="shared" si="23"/>
        <v>0.03</v>
      </c>
      <c r="AJ43" s="67">
        <f t="shared" si="4"/>
        <v>0.73</v>
      </c>
      <c r="AK43" s="51">
        <f t="shared" si="5"/>
        <v>2.344999999999998</v>
      </c>
      <c r="AL43" s="52">
        <f t="shared" si="6"/>
        <v>2.3495454545454546</v>
      </c>
      <c r="AM43" s="52">
        <f t="shared" si="7"/>
        <v>0.40811320754716984</v>
      </c>
      <c r="AN43" s="53">
        <f t="shared" si="8"/>
        <v>0.96000000000000008</v>
      </c>
      <c r="AO43" s="67">
        <f t="shared" si="9"/>
        <v>0.12</v>
      </c>
    </row>
    <row r="44" spans="1:41" x14ac:dyDescent="0.2">
      <c r="A44">
        <f t="shared" si="11"/>
        <v>29</v>
      </c>
      <c r="B44" s="109"/>
      <c r="C44" s="123"/>
      <c r="D44" s="116"/>
      <c r="E44" s="53">
        <f t="shared" si="10"/>
        <v>1.4999999999999999E-2</v>
      </c>
      <c r="F44" s="53">
        <f t="shared" si="0"/>
        <v>0.73</v>
      </c>
      <c r="G44" s="6"/>
      <c r="H44" s="38">
        <f t="shared" si="1"/>
        <v>0</v>
      </c>
      <c r="I44" s="38">
        <f t="shared" si="2"/>
        <v>0</v>
      </c>
      <c r="V44" s="73">
        <f t="shared" si="12"/>
        <v>1</v>
      </c>
      <c r="W44" s="74">
        <f t="shared" si="13"/>
        <v>0</v>
      </c>
      <c r="X44" s="74">
        <f t="shared" si="14"/>
        <v>0</v>
      </c>
      <c r="Y44" s="74">
        <f t="shared" si="15"/>
        <v>0</v>
      </c>
      <c r="Z44" s="74">
        <f t="shared" si="16"/>
        <v>0</v>
      </c>
      <c r="AA44" s="75">
        <f t="shared" si="17"/>
        <v>0</v>
      </c>
      <c r="AC44" s="65">
        <f t="shared" si="18"/>
        <v>1.4999999999999999E-2</v>
      </c>
      <c r="AD44" s="51">
        <f t="shared" si="19"/>
        <v>1.4999999999999999E-2</v>
      </c>
      <c r="AE44" s="51">
        <f t="shared" si="20"/>
        <v>1.4999999999999999E-2</v>
      </c>
      <c r="AF44" s="51">
        <f t="shared" si="21"/>
        <v>-1.952830188679245E-2</v>
      </c>
      <c r="AG44" s="51">
        <f t="shared" si="22"/>
        <v>0.03</v>
      </c>
      <c r="AH44" s="65">
        <f t="shared" si="23"/>
        <v>0.03</v>
      </c>
      <c r="AJ44" s="67">
        <f t="shared" si="4"/>
        <v>0.73</v>
      </c>
      <c r="AK44" s="51">
        <f t="shared" si="5"/>
        <v>2.344999999999998</v>
      </c>
      <c r="AL44" s="52">
        <f t="shared" si="6"/>
        <v>2.3495454545454546</v>
      </c>
      <c r="AM44" s="52">
        <f t="shared" si="7"/>
        <v>0.40811320754716984</v>
      </c>
      <c r="AN44" s="53">
        <f t="shared" si="8"/>
        <v>0.96000000000000008</v>
      </c>
      <c r="AO44" s="67">
        <f t="shared" si="9"/>
        <v>0.12</v>
      </c>
    </row>
    <row r="45" spans="1:41" x14ac:dyDescent="0.2">
      <c r="A45">
        <f t="shared" si="11"/>
        <v>30</v>
      </c>
      <c r="B45" s="109"/>
      <c r="C45" s="123"/>
      <c r="D45" s="116"/>
      <c r="E45" s="53">
        <f t="shared" si="10"/>
        <v>1.4999999999999999E-2</v>
      </c>
      <c r="F45" s="53">
        <f t="shared" si="0"/>
        <v>0.73</v>
      </c>
      <c r="G45" s="6"/>
      <c r="H45" s="38">
        <f t="shared" si="1"/>
        <v>0</v>
      </c>
      <c r="I45" s="38">
        <f t="shared" si="2"/>
        <v>0</v>
      </c>
      <c r="V45" s="73">
        <f t="shared" si="12"/>
        <v>1</v>
      </c>
      <c r="W45" s="74">
        <f t="shared" si="13"/>
        <v>0</v>
      </c>
      <c r="X45" s="74">
        <f t="shared" si="14"/>
        <v>0</v>
      </c>
      <c r="Y45" s="74">
        <f t="shared" si="15"/>
        <v>0</v>
      </c>
      <c r="Z45" s="74">
        <f t="shared" si="16"/>
        <v>0</v>
      </c>
      <c r="AA45" s="75">
        <f t="shared" si="17"/>
        <v>0</v>
      </c>
      <c r="AC45" s="65">
        <f t="shared" si="18"/>
        <v>1.4999999999999999E-2</v>
      </c>
      <c r="AD45" s="51">
        <f t="shared" si="19"/>
        <v>1.4999999999999999E-2</v>
      </c>
      <c r="AE45" s="51">
        <f t="shared" si="20"/>
        <v>1.4999999999999999E-2</v>
      </c>
      <c r="AF45" s="51">
        <f t="shared" si="21"/>
        <v>-1.952830188679245E-2</v>
      </c>
      <c r="AG45" s="51">
        <f t="shared" si="22"/>
        <v>0.03</v>
      </c>
      <c r="AH45" s="65">
        <f t="shared" si="23"/>
        <v>0.03</v>
      </c>
      <c r="AJ45" s="67">
        <f t="shared" si="4"/>
        <v>0.73</v>
      </c>
      <c r="AK45" s="51">
        <f t="shared" si="5"/>
        <v>2.344999999999998</v>
      </c>
      <c r="AL45" s="52">
        <f t="shared" si="6"/>
        <v>2.3495454545454546</v>
      </c>
      <c r="AM45" s="52">
        <f t="shared" si="7"/>
        <v>0.40811320754716984</v>
      </c>
      <c r="AN45" s="53">
        <f t="shared" si="8"/>
        <v>0.96000000000000008</v>
      </c>
      <c r="AO45" s="67">
        <f t="shared" si="9"/>
        <v>0.12</v>
      </c>
    </row>
    <row r="46" spans="1:41" x14ac:dyDescent="0.2">
      <c r="A46">
        <f t="shared" si="11"/>
        <v>31</v>
      </c>
      <c r="B46" s="109"/>
      <c r="C46" s="123"/>
      <c r="D46" s="116"/>
      <c r="E46" s="53">
        <f t="shared" si="10"/>
        <v>1.4999999999999999E-2</v>
      </c>
      <c r="F46" s="53">
        <f t="shared" si="0"/>
        <v>0.73</v>
      </c>
      <c r="G46" s="6"/>
      <c r="H46" s="38">
        <f t="shared" si="1"/>
        <v>0</v>
      </c>
      <c r="I46" s="38">
        <f t="shared" si="2"/>
        <v>0</v>
      </c>
      <c r="V46" s="73">
        <f t="shared" si="12"/>
        <v>1</v>
      </c>
      <c r="W46" s="74">
        <f t="shared" si="13"/>
        <v>0</v>
      </c>
      <c r="X46" s="74">
        <f t="shared" si="14"/>
        <v>0</v>
      </c>
      <c r="Y46" s="74">
        <f t="shared" si="15"/>
        <v>0</v>
      </c>
      <c r="Z46" s="74">
        <f t="shared" si="16"/>
        <v>0</v>
      </c>
      <c r="AA46" s="75">
        <f t="shared" si="17"/>
        <v>0</v>
      </c>
      <c r="AC46" s="65">
        <f t="shared" si="18"/>
        <v>1.4999999999999999E-2</v>
      </c>
      <c r="AD46" s="51">
        <f t="shared" si="19"/>
        <v>1.4999999999999999E-2</v>
      </c>
      <c r="AE46" s="51">
        <f t="shared" si="20"/>
        <v>1.4999999999999999E-2</v>
      </c>
      <c r="AF46" s="51">
        <f t="shared" si="21"/>
        <v>-1.952830188679245E-2</v>
      </c>
      <c r="AG46" s="51">
        <f t="shared" si="22"/>
        <v>0.03</v>
      </c>
      <c r="AH46" s="65">
        <f t="shared" si="23"/>
        <v>0.03</v>
      </c>
      <c r="AJ46" s="67">
        <f t="shared" si="4"/>
        <v>0.73</v>
      </c>
      <c r="AK46" s="51">
        <f t="shared" si="5"/>
        <v>2.344999999999998</v>
      </c>
      <c r="AL46" s="52">
        <f t="shared" si="6"/>
        <v>2.3495454545454546</v>
      </c>
      <c r="AM46" s="52">
        <f t="shared" si="7"/>
        <v>0.40811320754716984</v>
      </c>
      <c r="AN46" s="53">
        <f t="shared" si="8"/>
        <v>0.96000000000000008</v>
      </c>
      <c r="AO46" s="67">
        <f t="shared" si="9"/>
        <v>0.12</v>
      </c>
    </row>
    <row r="47" spans="1:41" x14ac:dyDescent="0.2">
      <c r="A47">
        <f t="shared" si="11"/>
        <v>32</v>
      </c>
      <c r="B47" s="109"/>
      <c r="C47" s="123"/>
      <c r="D47" s="116"/>
      <c r="E47" s="53">
        <f t="shared" si="10"/>
        <v>1.4999999999999999E-2</v>
      </c>
      <c r="F47" s="53">
        <f t="shared" si="0"/>
        <v>0.73</v>
      </c>
      <c r="G47" s="6"/>
      <c r="H47" s="38">
        <f t="shared" si="1"/>
        <v>0</v>
      </c>
      <c r="I47" s="38">
        <f t="shared" si="2"/>
        <v>0</v>
      </c>
      <c r="V47" s="73">
        <f t="shared" si="12"/>
        <v>1</v>
      </c>
      <c r="W47" s="74">
        <f t="shared" si="13"/>
        <v>0</v>
      </c>
      <c r="X47" s="74">
        <f t="shared" si="14"/>
        <v>0</v>
      </c>
      <c r="Y47" s="74">
        <f t="shared" si="15"/>
        <v>0</v>
      </c>
      <c r="Z47" s="74">
        <f t="shared" si="16"/>
        <v>0</v>
      </c>
      <c r="AA47" s="75">
        <f t="shared" si="17"/>
        <v>0</v>
      </c>
      <c r="AC47" s="65">
        <f t="shared" si="18"/>
        <v>1.4999999999999999E-2</v>
      </c>
      <c r="AD47" s="51">
        <f t="shared" si="19"/>
        <v>1.4999999999999999E-2</v>
      </c>
      <c r="AE47" s="51">
        <f t="shared" si="20"/>
        <v>1.4999999999999999E-2</v>
      </c>
      <c r="AF47" s="51">
        <f t="shared" si="21"/>
        <v>-1.952830188679245E-2</v>
      </c>
      <c r="AG47" s="51">
        <f t="shared" si="22"/>
        <v>0.03</v>
      </c>
      <c r="AH47" s="65">
        <f t="shared" si="23"/>
        <v>0.03</v>
      </c>
      <c r="AJ47" s="67">
        <f t="shared" si="4"/>
        <v>0.73</v>
      </c>
      <c r="AK47" s="51">
        <f t="shared" si="5"/>
        <v>2.344999999999998</v>
      </c>
      <c r="AL47" s="52">
        <f t="shared" si="6"/>
        <v>2.3495454545454546</v>
      </c>
      <c r="AM47" s="52">
        <f t="shared" si="7"/>
        <v>0.40811320754716984</v>
      </c>
      <c r="AN47" s="53">
        <f t="shared" si="8"/>
        <v>0.96000000000000008</v>
      </c>
      <c r="AO47" s="67">
        <f t="shared" si="9"/>
        <v>0.12</v>
      </c>
    </row>
    <row r="48" spans="1:41" x14ac:dyDescent="0.2">
      <c r="A48">
        <f t="shared" si="11"/>
        <v>33</v>
      </c>
      <c r="B48" s="109"/>
      <c r="C48" s="123"/>
      <c r="D48" s="116"/>
      <c r="E48" s="53">
        <f t="shared" si="10"/>
        <v>1.4999999999999999E-2</v>
      </c>
      <c r="F48" s="53">
        <f t="shared" si="0"/>
        <v>0.73</v>
      </c>
      <c r="G48" s="6"/>
      <c r="H48" s="38">
        <f t="shared" si="1"/>
        <v>0</v>
      </c>
      <c r="I48" s="38">
        <f t="shared" si="2"/>
        <v>0</v>
      </c>
      <c r="V48" s="73">
        <f t="shared" si="12"/>
        <v>1</v>
      </c>
      <c r="W48" s="74">
        <f t="shared" si="13"/>
        <v>0</v>
      </c>
      <c r="X48" s="74">
        <f t="shared" si="14"/>
        <v>0</v>
      </c>
      <c r="Y48" s="74">
        <f t="shared" si="15"/>
        <v>0</v>
      </c>
      <c r="Z48" s="74">
        <f t="shared" si="16"/>
        <v>0</v>
      </c>
      <c r="AA48" s="75">
        <f t="shared" si="17"/>
        <v>0</v>
      </c>
      <c r="AC48" s="65">
        <f t="shared" si="18"/>
        <v>1.4999999999999999E-2</v>
      </c>
      <c r="AD48" s="51">
        <f t="shared" si="19"/>
        <v>1.4999999999999999E-2</v>
      </c>
      <c r="AE48" s="51">
        <f t="shared" si="20"/>
        <v>1.4999999999999999E-2</v>
      </c>
      <c r="AF48" s="51">
        <f t="shared" si="21"/>
        <v>-1.952830188679245E-2</v>
      </c>
      <c r="AG48" s="51">
        <f t="shared" si="22"/>
        <v>0.03</v>
      </c>
      <c r="AH48" s="65">
        <f t="shared" si="23"/>
        <v>0.03</v>
      </c>
      <c r="AJ48" s="67">
        <f t="shared" si="4"/>
        <v>0.73</v>
      </c>
      <c r="AK48" s="51">
        <f t="shared" si="5"/>
        <v>2.344999999999998</v>
      </c>
      <c r="AL48" s="52">
        <f t="shared" si="6"/>
        <v>2.3495454545454546</v>
      </c>
      <c r="AM48" s="52">
        <f t="shared" si="7"/>
        <v>0.40811320754716984</v>
      </c>
      <c r="AN48" s="53">
        <f t="shared" si="8"/>
        <v>0.96000000000000008</v>
      </c>
      <c r="AO48" s="67">
        <f t="shared" si="9"/>
        <v>0.12</v>
      </c>
    </row>
    <row r="49" spans="1:41" x14ac:dyDescent="0.2">
      <c r="A49">
        <f t="shared" si="11"/>
        <v>34</v>
      </c>
      <c r="B49" s="109"/>
      <c r="C49" s="123"/>
      <c r="D49" s="116"/>
      <c r="E49" s="53">
        <f t="shared" si="10"/>
        <v>1.4999999999999999E-2</v>
      </c>
      <c r="F49" s="53">
        <f t="shared" si="0"/>
        <v>0.73</v>
      </c>
      <c r="G49" s="6"/>
      <c r="H49" s="38">
        <f t="shared" si="1"/>
        <v>0</v>
      </c>
      <c r="I49" s="38">
        <f t="shared" si="2"/>
        <v>0</v>
      </c>
      <c r="V49" s="73">
        <f t="shared" si="12"/>
        <v>1</v>
      </c>
      <c r="W49" s="74">
        <f t="shared" si="13"/>
        <v>0</v>
      </c>
      <c r="X49" s="74">
        <f t="shared" si="14"/>
        <v>0</v>
      </c>
      <c r="Y49" s="74">
        <f t="shared" si="15"/>
        <v>0</v>
      </c>
      <c r="Z49" s="74">
        <f t="shared" si="16"/>
        <v>0</v>
      </c>
      <c r="AA49" s="75">
        <f t="shared" si="17"/>
        <v>0</v>
      </c>
      <c r="AC49" s="65">
        <f t="shared" si="18"/>
        <v>1.4999999999999999E-2</v>
      </c>
      <c r="AD49" s="51">
        <f t="shared" si="19"/>
        <v>1.4999999999999999E-2</v>
      </c>
      <c r="AE49" s="51">
        <f t="shared" si="20"/>
        <v>1.4999999999999999E-2</v>
      </c>
      <c r="AF49" s="51">
        <f t="shared" si="21"/>
        <v>-1.952830188679245E-2</v>
      </c>
      <c r="AG49" s="51">
        <f t="shared" si="22"/>
        <v>0.03</v>
      </c>
      <c r="AH49" s="65">
        <f t="shared" si="23"/>
        <v>0.03</v>
      </c>
      <c r="AJ49" s="67">
        <f t="shared" si="4"/>
        <v>0.73</v>
      </c>
      <c r="AK49" s="51">
        <f t="shared" si="5"/>
        <v>2.344999999999998</v>
      </c>
      <c r="AL49" s="52">
        <f t="shared" si="6"/>
        <v>2.3495454545454546</v>
      </c>
      <c r="AM49" s="52">
        <f t="shared" si="7"/>
        <v>0.40811320754716984</v>
      </c>
      <c r="AN49" s="53">
        <f t="shared" si="8"/>
        <v>0.96000000000000008</v>
      </c>
      <c r="AO49" s="67">
        <f t="shared" si="9"/>
        <v>0.12</v>
      </c>
    </row>
    <row r="50" spans="1:41" x14ac:dyDescent="0.2">
      <c r="A50">
        <f t="shared" si="11"/>
        <v>35</v>
      </c>
      <c r="B50" s="109"/>
      <c r="C50" s="123"/>
      <c r="D50" s="116"/>
      <c r="E50" s="53">
        <f t="shared" si="10"/>
        <v>1.4999999999999999E-2</v>
      </c>
      <c r="F50" s="53">
        <f t="shared" si="0"/>
        <v>0.73</v>
      </c>
      <c r="G50" s="6"/>
      <c r="H50" s="38">
        <f t="shared" si="1"/>
        <v>0</v>
      </c>
      <c r="I50" s="38">
        <f t="shared" si="2"/>
        <v>0</v>
      </c>
      <c r="V50" s="73">
        <f t="shared" si="12"/>
        <v>1</v>
      </c>
      <c r="W50" s="74">
        <f t="shared" si="13"/>
        <v>0</v>
      </c>
      <c r="X50" s="74">
        <f t="shared" si="14"/>
        <v>0</v>
      </c>
      <c r="Y50" s="74">
        <f t="shared" si="15"/>
        <v>0</v>
      </c>
      <c r="Z50" s="74">
        <f t="shared" si="16"/>
        <v>0</v>
      </c>
      <c r="AA50" s="75">
        <f t="shared" si="17"/>
        <v>0</v>
      </c>
      <c r="AC50" s="65">
        <f t="shared" si="18"/>
        <v>1.4999999999999999E-2</v>
      </c>
      <c r="AD50" s="51">
        <f t="shared" si="19"/>
        <v>1.4999999999999999E-2</v>
      </c>
      <c r="AE50" s="51">
        <f t="shared" si="20"/>
        <v>1.4999999999999999E-2</v>
      </c>
      <c r="AF50" s="51">
        <f t="shared" si="21"/>
        <v>-1.952830188679245E-2</v>
      </c>
      <c r="AG50" s="51">
        <f t="shared" si="22"/>
        <v>0.03</v>
      </c>
      <c r="AH50" s="65">
        <f t="shared" si="23"/>
        <v>0.03</v>
      </c>
      <c r="AJ50" s="67">
        <f t="shared" si="4"/>
        <v>0.73</v>
      </c>
      <c r="AK50" s="51">
        <f t="shared" si="5"/>
        <v>2.344999999999998</v>
      </c>
      <c r="AL50" s="52">
        <f t="shared" si="6"/>
        <v>2.3495454545454546</v>
      </c>
      <c r="AM50" s="52">
        <f t="shared" si="7"/>
        <v>0.40811320754716984</v>
      </c>
      <c r="AN50" s="53">
        <f t="shared" si="8"/>
        <v>0.96000000000000008</v>
      </c>
      <c r="AO50" s="67">
        <f t="shared" si="9"/>
        <v>0.12</v>
      </c>
    </row>
    <row r="51" spans="1:41" x14ac:dyDescent="0.2">
      <c r="A51">
        <f t="shared" si="11"/>
        <v>36</v>
      </c>
      <c r="B51" s="109"/>
      <c r="C51" s="123"/>
      <c r="D51" s="116"/>
      <c r="E51" s="53">
        <f t="shared" ref="E51:E113" si="24">SUMPRODUCT(V51:AA51,AC51:AH51)</f>
        <v>1.4999999999999999E-2</v>
      </c>
      <c r="F51" s="53">
        <f t="shared" ref="F51:F113" si="25">SUMPRODUCT(V51:AA51,AJ51:AO51)</f>
        <v>0.73</v>
      </c>
      <c r="G51" s="6"/>
      <c r="H51" s="38">
        <f t="shared" ref="H51:H113" si="26">MAX(0,D51-E51*L$7)</f>
        <v>0</v>
      </c>
      <c r="I51" s="38">
        <f t="shared" ref="I51:I113" si="27">F51*H51</f>
        <v>0</v>
      </c>
      <c r="V51" s="73">
        <f t="shared" ref="V51:V113" si="28">IF(C51&lt;=V$15,1,0)</f>
        <v>1</v>
      </c>
      <c r="W51" s="74">
        <f t="shared" ref="W51:W113" si="29">IF(C51&gt;V$15,1,0)*IF(C51&lt;=W$15,1,0)</f>
        <v>0</v>
      </c>
      <c r="X51" s="74">
        <f t="shared" ref="X51:X113" si="30">IF(C51&gt;W$15,1,0)*IF(C51&lt;=X$15,1,0)</f>
        <v>0</v>
      </c>
      <c r="Y51" s="74">
        <f t="shared" ref="Y51:Y113" si="31">IF(C51&gt;X$15,1,0)*IF(C51&lt;=Y$15,1,0)</f>
        <v>0</v>
      </c>
      <c r="Z51" s="74">
        <f t="shared" ref="Z51:Z113" si="32">IF(C51&gt;Y$15,1,0)*IF(C51&lt;=Z$15,1,0)</f>
        <v>0</v>
      </c>
      <c r="AA51" s="75">
        <f t="shared" ref="AA51:AA113" si="33">IF(C51&gt;AA$15,1,0)</f>
        <v>0</v>
      </c>
      <c r="AC51" s="65">
        <f t="shared" ref="AC51:AC113" si="34">C$8</f>
        <v>1.4999999999999999E-2</v>
      </c>
      <c r="AD51" s="51">
        <f t="shared" ref="AD51:AD113" si="35">C$8+(D$8-C$8)*($C51-C$7)/(D$7-C$7)</f>
        <v>1.4999999999999999E-2</v>
      </c>
      <c r="AE51" s="51">
        <f t="shared" ref="AE51:AE113" si="36">D$8+(E$8-D$8)*($C51-D$7)/(E$7-D$7)</f>
        <v>1.4999999999999999E-2</v>
      </c>
      <c r="AF51" s="51">
        <f t="shared" ref="AF51:AF113" si="37">E$8+(F$8-E$8)*($C51-E$7)/(F$7-E$7)</f>
        <v>-1.952830188679245E-2</v>
      </c>
      <c r="AG51" s="51">
        <f t="shared" ref="AG51:AG113" si="38">F$8+(G$8-F$8)*($C51-F$7)/(G$7-F$7)</f>
        <v>0.03</v>
      </c>
      <c r="AH51" s="65">
        <f t="shared" ref="AH51:AH113" si="39">H$8</f>
        <v>0.03</v>
      </c>
      <c r="AJ51" s="67">
        <f t="shared" ref="AJ51:AJ113" si="40">C$9</f>
        <v>0.73</v>
      </c>
      <c r="AK51" s="51">
        <f t="shared" ref="AK51:AK113" si="41">C$9+(D$9-C$9)*(C51-C$7)/(D$7-C$7)</f>
        <v>2.344999999999998</v>
      </c>
      <c r="AL51" s="52">
        <f t="shared" ref="AL51:AL113" si="42">D$9+(E$9-D$9)*(C51-D$7)/(E$7-D$7)</f>
        <v>2.3495454545454546</v>
      </c>
      <c r="AM51" s="52">
        <f t="shared" ref="AM51:AM113" si="43">E$9+(F$9-E$9)*(C51-E$7)/(F$7-E$7)</f>
        <v>0.40811320754716984</v>
      </c>
      <c r="AN51" s="53">
        <f t="shared" ref="AN51:AN113" si="44">F$9+(G$9-F$9)*(C51-F$7)/(G$7-F$7)</f>
        <v>0.96000000000000008</v>
      </c>
      <c r="AO51" s="67">
        <f t="shared" ref="AO51:AO113" si="45">H$9</f>
        <v>0.12</v>
      </c>
    </row>
    <row r="52" spans="1:41" x14ac:dyDescent="0.2">
      <c r="A52">
        <f t="shared" si="11"/>
        <v>37</v>
      </c>
      <c r="B52" s="109"/>
      <c r="C52" s="123"/>
      <c r="D52" s="116"/>
      <c r="E52" s="53">
        <f t="shared" si="24"/>
        <v>1.4999999999999999E-2</v>
      </c>
      <c r="F52" s="53">
        <f t="shared" si="25"/>
        <v>0.73</v>
      </c>
      <c r="G52" s="6"/>
      <c r="H52" s="38">
        <f t="shared" si="26"/>
        <v>0</v>
      </c>
      <c r="I52" s="38">
        <f t="shared" si="27"/>
        <v>0</v>
      </c>
      <c r="V52" s="73">
        <f t="shared" si="28"/>
        <v>1</v>
      </c>
      <c r="W52" s="74">
        <f t="shared" si="29"/>
        <v>0</v>
      </c>
      <c r="X52" s="74">
        <f t="shared" si="30"/>
        <v>0</v>
      </c>
      <c r="Y52" s="74">
        <f t="shared" si="31"/>
        <v>0</v>
      </c>
      <c r="Z52" s="74">
        <f t="shared" si="32"/>
        <v>0</v>
      </c>
      <c r="AA52" s="75">
        <f t="shared" si="33"/>
        <v>0</v>
      </c>
      <c r="AC52" s="65">
        <f t="shared" si="34"/>
        <v>1.4999999999999999E-2</v>
      </c>
      <c r="AD52" s="51">
        <f t="shared" si="35"/>
        <v>1.4999999999999999E-2</v>
      </c>
      <c r="AE52" s="51">
        <f t="shared" si="36"/>
        <v>1.4999999999999999E-2</v>
      </c>
      <c r="AF52" s="51">
        <f t="shared" si="37"/>
        <v>-1.952830188679245E-2</v>
      </c>
      <c r="AG52" s="51">
        <f t="shared" si="38"/>
        <v>0.03</v>
      </c>
      <c r="AH52" s="65">
        <f t="shared" si="39"/>
        <v>0.03</v>
      </c>
      <c r="AJ52" s="67">
        <f t="shared" si="40"/>
        <v>0.73</v>
      </c>
      <c r="AK52" s="51">
        <f t="shared" si="41"/>
        <v>2.344999999999998</v>
      </c>
      <c r="AL52" s="52">
        <f t="shared" si="42"/>
        <v>2.3495454545454546</v>
      </c>
      <c r="AM52" s="52">
        <f t="shared" si="43"/>
        <v>0.40811320754716984</v>
      </c>
      <c r="AN52" s="53">
        <f t="shared" si="44"/>
        <v>0.96000000000000008</v>
      </c>
      <c r="AO52" s="67">
        <f t="shared" si="45"/>
        <v>0.12</v>
      </c>
    </row>
    <row r="53" spans="1:41" x14ac:dyDescent="0.2">
      <c r="A53">
        <f t="shared" si="11"/>
        <v>38</v>
      </c>
      <c r="B53" s="109"/>
      <c r="C53" s="123"/>
      <c r="D53" s="116"/>
      <c r="E53" s="53">
        <f t="shared" si="24"/>
        <v>1.4999999999999999E-2</v>
      </c>
      <c r="F53" s="53">
        <f t="shared" si="25"/>
        <v>0.73</v>
      </c>
      <c r="G53" s="6"/>
      <c r="H53" s="38">
        <f t="shared" si="26"/>
        <v>0</v>
      </c>
      <c r="I53" s="38">
        <f t="shared" si="27"/>
        <v>0</v>
      </c>
      <c r="V53" s="73">
        <f t="shared" si="28"/>
        <v>1</v>
      </c>
      <c r="W53" s="74">
        <f t="shared" si="29"/>
        <v>0</v>
      </c>
      <c r="X53" s="74">
        <f t="shared" si="30"/>
        <v>0</v>
      </c>
      <c r="Y53" s="74">
        <f t="shared" si="31"/>
        <v>0</v>
      </c>
      <c r="Z53" s="74">
        <f t="shared" si="32"/>
        <v>0</v>
      </c>
      <c r="AA53" s="75">
        <f t="shared" si="33"/>
        <v>0</v>
      </c>
      <c r="AC53" s="65">
        <f t="shared" si="34"/>
        <v>1.4999999999999999E-2</v>
      </c>
      <c r="AD53" s="51">
        <f t="shared" si="35"/>
        <v>1.4999999999999999E-2</v>
      </c>
      <c r="AE53" s="51">
        <f t="shared" si="36"/>
        <v>1.4999999999999999E-2</v>
      </c>
      <c r="AF53" s="51">
        <f t="shared" si="37"/>
        <v>-1.952830188679245E-2</v>
      </c>
      <c r="AG53" s="51">
        <f t="shared" si="38"/>
        <v>0.03</v>
      </c>
      <c r="AH53" s="65">
        <f t="shared" si="39"/>
        <v>0.03</v>
      </c>
      <c r="AJ53" s="67">
        <f t="shared" si="40"/>
        <v>0.73</v>
      </c>
      <c r="AK53" s="51">
        <f t="shared" si="41"/>
        <v>2.344999999999998</v>
      </c>
      <c r="AL53" s="52">
        <f t="shared" si="42"/>
        <v>2.3495454545454546</v>
      </c>
      <c r="AM53" s="52">
        <f t="shared" si="43"/>
        <v>0.40811320754716984</v>
      </c>
      <c r="AN53" s="53">
        <f t="shared" si="44"/>
        <v>0.96000000000000008</v>
      </c>
      <c r="AO53" s="67">
        <f t="shared" si="45"/>
        <v>0.12</v>
      </c>
    </row>
    <row r="54" spans="1:41" x14ac:dyDescent="0.2">
      <c r="A54">
        <f t="shared" si="11"/>
        <v>39</v>
      </c>
      <c r="B54" s="109"/>
      <c r="C54" s="123"/>
      <c r="D54" s="116"/>
      <c r="E54" s="53">
        <f t="shared" si="24"/>
        <v>1.4999999999999999E-2</v>
      </c>
      <c r="F54" s="53">
        <f t="shared" si="25"/>
        <v>0.73</v>
      </c>
      <c r="G54" s="6"/>
      <c r="H54" s="38">
        <f t="shared" si="26"/>
        <v>0</v>
      </c>
      <c r="I54" s="38">
        <f t="shared" si="27"/>
        <v>0</v>
      </c>
      <c r="V54" s="73">
        <f t="shared" si="28"/>
        <v>1</v>
      </c>
      <c r="W54" s="74">
        <f t="shared" si="29"/>
        <v>0</v>
      </c>
      <c r="X54" s="74">
        <f t="shared" si="30"/>
        <v>0</v>
      </c>
      <c r="Y54" s="74">
        <f t="shared" si="31"/>
        <v>0</v>
      </c>
      <c r="Z54" s="74">
        <f t="shared" si="32"/>
        <v>0</v>
      </c>
      <c r="AA54" s="75">
        <f t="shared" si="33"/>
        <v>0</v>
      </c>
      <c r="AC54" s="65">
        <f t="shared" si="34"/>
        <v>1.4999999999999999E-2</v>
      </c>
      <c r="AD54" s="51">
        <f t="shared" si="35"/>
        <v>1.4999999999999999E-2</v>
      </c>
      <c r="AE54" s="51">
        <f t="shared" si="36"/>
        <v>1.4999999999999999E-2</v>
      </c>
      <c r="AF54" s="51">
        <f t="shared" si="37"/>
        <v>-1.952830188679245E-2</v>
      </c>
      <c r="AG54" s="51">
        <f t="shared" si="38"/>
        <v>0.03</v>
      </c>
      <c r="AH54" s="65">
        <f t="shared" si="39"/>
        <v>0.03</v>
      </c>
      <c r="AJ54" s="67">
        <f t="shared" si="40"/>
        <v>0.73</v>
      </c>
      <c r="AK54" s="51">
        <f t="shared" si="41"/>
        <v>2.344999999999998</v>
      </c>
      <c r="AL54" s="52">
        <f t="shared" si="42"/>
        <v>2.3495454545454546</v>
      </c>
      <c r="AM54" s="52">
        <f t="shared" si="43"/>
        <v>0.40811320754716984</v>
      </c>
      <c r="AN54" s="53">
        <f t="shared" si="44"/>
        <v>0.96000000000000008</v>
      </c>
      <c r="AO54" s="67">
        <f t="shared" si="45"/>
        <v>0.12</v>
      </c>
    </row>
    <row r="55" spans="1:41" x14ac:dyDescent="0.2">
      <c r="A55">
        <f t="shared" si="11"/>
        <v>40</v>
      </c>
      <c r="B55" s="109"/>
      <c r="C55" s="123"/>
      <c r="D55" s="116"/>
      <c r="E55" s="53">
        <f t="shared" si="24"/>
        <v>1.4999999999999999E-2</v>
      </c>
      <c r="F55" s="53">
        <f t="shared" si="25"/>
        <v>0.73</v>
      </c>
      <c r="G55" s="6"/>
      <c r="H55" s="38">
        <f t="shared" si="26"/>
        <v>0</v>
      </c>
      <c r="I55" s="38">
        <f t="shared" si="27"/>
        <v>0</v>
      </c>
      <c r="V55" s="73">
        <f t="shared" si="28"/>
        <v>1</v>
      </c>
      <c r="W55" s="74">
        <f t="shared" si="29"/>
        <v>0</v>
      </c>
      <c r="X55" s="74">
        <f t="shared" si="30"/>
        <v>0</v>
      </c>
      <c r="Y55" s="74">
        <f t="shared" si="31"/>
        <v>0</v>
      </c>
      <c r="Z55" s="74">
        <f t="shared" si="32"/>
        <v>0</v>
      </c>
      <c r="AA55" s="75">
        <f t="shared" si="33"/>
        <v>0</v>
      </c>
      <c r="AC55" s="65">
        <f t="shared" si="34"/>
        <v>1.4999999999999999E-2</v>
      </c>
      <c r="AD55" s="51">
        <f t="shared" si="35"/>
        <v>1.4999999999999999E-2</v>
      </c>
      <c r="AE55" s="51">
        <f t="shared" si="36"/>
        <v>1.4999999999999999E-2</v>
      </c>
      <c r="AF55" s="51">
        <f t="shared" si="37"/>
        <v>-1.952830188679245E-2</v>
      </c>
      <c r="AG55" s="51">
        <f t="shared" si="38"/>
        <v>0.03</v>
      </c>
      <c r="AH55" s="65">
        <f t="shared" si="39"/>
        <v>0.03</v>
      </c>
      <c r="AJ55" s="67">
        <f t="shared" si="40"/>
        <v>0.73</v>
      </c>
      <c r="AK55" s="51">
        <f t="shared" si="41"/>
        <v>2.344999999999998</v>
      </c>
      <c r="AL55" s="52">
        <f t="shared" si="42"/>
        <v>2.3495454545454546</v>
      </c>
      <c r="AM55" s="52">
        <f t="shared" si="43"/>
        <v>0.40811320754716984</v>
      </c>
      <c r="AN55" s="53">
        <f t="shared" si="44"/>
        <v>0.96000000000000008</v>
      </c>
      <c r="AO55" s="67">
        <f t="shared" si="45"/>
        <v>0.12</v>
      </c>
    </row>
    <row r="56" spans="1:41" x14ac:dyDescent="0.2">
      <c r="A56">
        <f t="shared" si="11"/>
        <v>41</v>
      </c>
      <c r="B56" s="109"/>
      <c r="C56" s="123"/>
      <c r="D56" s="116"/>
      <c r="E56" s="53">
        <f t="shared" si="24"/>
        <v>1.4999999999999999E-2</v>
      </c>
      <c r="F56" s="53">
        <f t="shared" si="25"/>
        <v>0.73</v>
      </c>
      <c r="G56" s="6"/>
      <c r="H56" s="38">
        <f t="shared" si="26"/>
        <v>0</v>
      </c>
      <c r="I56" s="38">
        <f t="shared" si="27"/>
        <v>0</v>
      </c>
      <c r="V56" s="73">
        <f t="shared" si="28"/>
        <v>1</v>
      </c>
      <c r="W56" s="74">
        <f t="shared" si="29"/>
        <v>0</v>
      </c>
      <c r="X56" s="74">
        <f t="shared" si="30"/>
        <v>0</v>
      </c>
      <c r="Y56" s="74">
        <f t="shared" si="31"/>
        <v>0</v>
      </c>
      <c r="Z56" s="74">
        <f t="shared" si="32"/>
        <v>0</v>
      </c>
      <c r="AA56" s="75">
        <f t="shared" si="33"/>
        <v>0</v>
      </c>
      <c r="AC56" s="65">
        <f t="shared" si="34"/>
        <v>1.4999999999999999E-2</v>
      </c>
      <c r="AD56" s="51">
        <f t="shared" si="35"/>
        <v>1.4999999999999999E-2</v>
      </c>
      <c r="AE56" s="51">
        <f t="shared" si="36"/>
        <v>1.4999999999999999E-2</v>
      </c>
      <c r="AF56" s="51">
        <f t="shared" si="37"/>
        <v>-1.952830188679245E-2</v>
      </c>
      <c r="AG56" s="51">
        <f t="shared" si="38"/>
        <v>0.03</v>
      </c>
      <c r="AH56" s="65">
        <f t="shared" si="39"/>
        <v>0.03</v>
      </c>
      <c r="AJ56" s="67">
        <f t="shared" si="40"/>
        <v>0.73</v>
      </c>
      <c r="AK56" s="51">
        <f t="shared" si="41"/>
        <v>2.344999999999998</v>
      </c>
      <c r="AL56" s="52">
        <f t="shared" si="42"/>
        <v>2.3495454545454546</v>
      </c>
      <c r="AM56" s="52">
        <f t="shared" si="43"/>
        <v>0.40811320754716984</v>
      </c>
      <c r="AN56" s="53">
        <f t="shared" si="44"/>
        <v>0.96000000000000008</v>
      </c>
      <c r="AO56" s="67">
        <f t="shared" si="45"/>
        <v>0.12</v>
      </c>
    </row>
    <row r="57" spans="1:41" x14ac:dyDescent="0.2">
      <c r="A57">
        <f t="shared" si="11"/>
        <v>42</v>
      </c>
      <c r="B57" s="109"/>
      <c r="C57" s="123"/>
      <c r="D57" s="116"/>
      <c r="E57" s="53">
        <f t="shared" si="24"/>
        <v>1.4999999999999999E-2</v>
      </c>
      <c r="F57" s="53">
        <f t="shared" si="25"/>
        <v>0.73</v>
      </c>
      <c r="G57" s="6"/>
      <c r="H57" s="38">
        <f t="shared" si="26"/>
        <v>0</v>
      </c>
      <c r="I57" s="38">
        <f t="shared" si="27"/>
        <v>0</v>
      </c>
      <c r="V57" s="73">
        <f t="shared" si="28"/>
        <v>1</v>
      </c>
      <c r="W57" s="74">
        <f t="shared" si="29"/>
        <v>0</v>
      </c>
      <c r="X57" s="74">
        <f t="shared" si="30"/>
        <v>0</v>
      </c>
      <c r="Y57" s="74">
        <f t="shared" si="31"/>
        <v>0</v>
      </c>
      <c r="Z57" s="74">
        <f t="shared" si="32"/>
        <v>0</v>
      </c>
      <c r="AA57" s="75">
        <f t="shared" si="33"/>
        <v>0</v>
      </c>
      <c r="AC57" s="65">
        <f t="shared" si="34"/>
        <v>1.4999999999999999E-2</v>
      </c>
      <c r="AD57" s="51">
        <f t="shared" si="35"/>
        <v>1.4999999999999999E-2</v>
      </c>
      <c r="AE57" s="51">
        <f t="shared" si="36"/>
        <v>1.4999999999999999E-2</v>
      </c>
      <c r="AF57" s="51">
        <f t="shared" si="37"/>
        <v>-1.952830188679245E-2</v>
      </c>
      <c r="AG57" s="51">
        <f t="shared" si="38"/>
        <v>0.03</v>
      </c>
      <c r="AH57" s="65">
        <f t="shared" si="39"/>
        <v>0.03</v>
      </c>
      <c r="AJ57" s="67">
        <f t="shared" si="40"/>
        <v>0.73</v>
      </c>
      <c r="AK57" s="51">
        <f t="shared" si="41"/>
        <v>2.344999999999998</v>
      </c>
      <c r="AL57" s="52">
        <f t="shared" si="42"/>
        <v>2.3495454545454546</v>
      </c>
      <c r="AM57" s="52">
        <f t="shared" si="43"/>
        <v>0.40811320754716984</v>
      </c>
      <c r="AN57" s="53">
        <f t="shared" si="44"/>
        <v>0.96000000000000008</v>
      </c>
      <c r="AO57" s="67">
        <f t="shared" si="45"/>
        <v>0.12</v>
      </c>
    </row>
    <row r="58" spans="1:41" x14ac:dyDescent="0.2">
      <c r="A58">
        <f t="shared" si="11"/>
        <v>43</v>
      </c>
      <c r="B58" s="109"/>
      <c r="C58" s="123"/>
      <c r="D58" s="116"/>
      <c r="E58" s="53">
        <f t="shared" si="24"/>
        <v>1.4999999999999999E-2</v>
      </c>
      <c r="F58" s="53">
        <f t="shared" si="25"/>
        <v>0.73</v>
      </c>
      <c r="G58" s="6"/>
      <c r="H58" s="38">
        <f t="shared" si="26"/>
        <v>0</v>
      </c>
      <c r="I58" s="38">
        <f t="shared" si="27"/>
        <v>0</v>
      </c>
      <c r="V58" s="73">
        <f t="shared" si="28"/>
        <v>1</v>
      </c>
      <c r="W58" s="74">
        <f t="shared" si="29"/>
        <v>0</v>
      </c>
      <c r="X58" s="74">
        <f t="shared" si="30"/>
        <v>0</v>
      </c>
      <c r="Y58" s="74">
        <f t="shared" si="31"/>
        <v>0</v>
      </c>
      <c r="Z58" s="74">
        <f t="shared" si="32"/>
        <v>0</v>
      </c>
      <c r="AA58" s="75">
        <f t="shared" si="33"/>
        <v>0</v>
      </c>
      <c r="AC58" s="65">
        <f t="shared" si="34"/>
        <v>1.4999999999999999E-2</v>
      </c>
      <c r="AD58" s="51">
        <f t="shared" si="35"/>
        <v>1.4999999999999999E-2</v>
      </c>
      <c r="AE58" s="51">
        <f t="shared" si="36"/>
        <v>1.4999999999999999E-2</v>
      </c>
      <c r="AF58" s="51">
        <f t="shared" si="37"/>
        <v>-1.952830188679245E-2</v>
      </c>
      <c r="AG58" s="51">
        <f t="shared" si="38"/>
        <v>0.03</v>
      </c>
      <c r="AH58" s="65">
        <f t="shared" si="39"/>
        <v>0.03</v>
      </c>
      <c r="AJ58" s="67">
        <f t="shared" si="40"/>
        <v>0.73</v>
      </c>
      <c r="AK58" s="51">
        <f t="shared" si="41"/>
        <v>2.344999999999998</v>
      </c>
      <c r="AL58" s="52">
        <f t="shared" si="42"/>
        <v>2.3495454545454546</v>
      </c>
      <c r="AM58" s="52">
        <f t="shared" si="43"/>
        <v>0.40811320754716984</v>
      </c>
      <c r="AN58" s="53">
        <f t="shared" si="44"/>
        <v>0.96000000000000008</v>
      </c>
      <c r="AO58" s="67">
        <f t="shared" si="45"/>
        <v>0.12</v>
      </c>
    </row>
    <row r="59" spans="1:41" x14ac:dyDescent="0.2">
      <c r="A59">
        <f t="shared" si="11"/>
        <v>44</v>
      </c>
      <c r="B59" s="109"/>
      <c r="C59" s="123"/>
      <c r="D59" s="116"/>
      <c r="E59" s="53">
        <f t="shared" si="24"/>
        <v>1.4999999999999999E-2</v>
      </c>
      <c r="F59" s="53">
        <f t="shared" si="25"/>
        <v>0.73</v>
      </c>
      <c r="G59" s="6"/>
      <c r="H59" s="38">
        <f t="shared" si="26"/>
        <v>0</v>
      </c>
      <c r="I59" s="38">
        <f t="shared" si="27"/>
        <v>0</v>
      </c>
      <c r="V59" s="73">
        <f t="shared" si="28"/>
        <v>1</v>
      </c>
      <c r="W59" s="74">
        <f t="shared" si="29"/>
        <v>0</v>
      </c>
      <c r="X59" s="74">
        <f t="shared" si="30"/>
        <v>0</v>
      </c>
      <c r="Y59" s="74">
        <f t="shared" si="31"/>
        <v>0</v>
      </c>
      <c r="Z59" s="74">
        <f t="shared" si="32"/>
        <v>0</v>
      </c>
      <c r="AA59" s="75">
        <f t="shared" si="33"/>
        <v>0</v>
      </c>
      <c r="AC59" s="65">
        <f t="shared" si="34"/>
        <v>1.4999999999999999E-2</v>
      </c>
      <c r="AD59" s="51">
        <f t="shared" si="35"/>
        <v>1.4999999999999999E-2</v>
      </c>
      <c r="AE59" s="51">
        <f t="shared" si="36"/>
        <v>1.4999999999999999E-2</v>
      </c>
      <c r="AF59" s="51">
        <f t="shared" si="37"/>
        <v>-1.952830188679245E-2</v>
      </c>
      <c r="AG59" s="51">
        <f t="shared" si="38"/>
        <v>0.03</v>
      </c>
      <c r="AH59" s="65">
        <f t="shared" si="39"/>
        <v>0.03</v>
      </c>
      <c r="AJ59" s="67">
        <f t="shared" si="40"/>
        <v>0.73</v>
      </c>
      <c r="AK59" s="51">
        <f t="shared" si="41"/>
        <v>2.344999999999998</v>
      </c>
      <c r="AL59" s="52">
        <f t="shared" si="42"/>
        <v>2.3495454545454546</v>
      </c>
      <c r="AM59" s="52">
        <f t="shared" si="43"/>
        <v>0.40811320754716984</v>
      </c>
      <c r="AN59" s="53">
        <f t="shared" si="44"/>
        <v>0.96000000000000008</v>
      </c>
      <c r="AO59" s="67">
        <f t="shared" si="45"/>
        <v>0.12</v>
      </c>
    </row>
    <row r="60" spans="1:41" x14ac:dyDescent="0.2">
      <c r="A60">
        <f t="shared" si="11"/>
        <v>45</v>
      </c>
      <c r="B60" s="109"/>
      <c r="C60" s="123"/>
      <c r="D60" s="116"/>
      <c r="E60" s="53">
        <f t="shared" si="24"/>
        <v>1.4999999999999999E-2</v>
      </c>
      <c r="F60" s="53">
        <f t="shared" si="25"/>
        <v>0.73</v>
      </c>
      <c r="G60" s="6"/>
      <c r="H60" s="38">
        <f t="shared" si="26"/>
        <v>0</v>
      </c>
      <c r="I60" s="38">
        <f t="shared" si="27"/>
        <v>0</v>
      </c>
      <c r="V60" s="73">
        <f t="shared" si="28"/>
        <v>1</v>
      </c>
      <c r="W60" s="74">
        <f t="shared" si="29"/>
        <v>0</v>
      </c>
      <c r="X60" s="74">
        <f t="shared" si="30"/>
        <v>0</v>
      </c>
      <c r="Y60" s="74">
        <f t="shared" si="31"/>
        <v>0</v>
      </c>
      <c r="Z60" s="74">
        <f t="shared" si="32"/>
        <v>0</v>
      </c>
      <c r="AA60" s="75">
        <f t="shared" si="33"/>
        <v>0</v>
      </c>
      <c r="AC60" s="65">
        <f t="shared" si="34"/>
        <v>1.4999999999999999E-2</v>
      </c>
      <c r="AD60" s="51">
        <f t="shared" si="35"/>
        <v>1.4999999999999999E-2</v>
      </c>
      <c r="AE60" s="51">
        <f t="shared" si="36"/>
        <v>1.4999999999999999E-2</v>
      </c>
      <c r="AF60" s="51">
        <f t="shared" si="37"/>
        <v>-1.952830188679245E-2</v>
      </c>
      <c r="AG60" s="51">
        <f t="shared" si="38"/>
        <v>0.03</v>
      </c>
      <c r="AH60" s="65">
        <f t="shared" si="39"/>
        <v>0.03</v>
      </c>
      <c r="AJ60" s="67">
        <f t="shared" si="40"/>
        <v>0.73</v>
      </c>
      <c r="AK60" s="51">
        <f t="shared" si="41"/>
        <v>2.344999999999998</v>
      </c>
      <c r="AL60" s="52">
        <f t="shared" si="42"/>
        <v>2.3495454545454546</v>
      </c>
      <c r="AM60" s="52">
        <f t="shared" si="43"/>
        <v>0.40811320754716984</v>
      </c>
      <c r="AN60" s="53">
        <f t="shared" si="44"/>
        <v>0.96000000000000008</v>
      </c>
      <c r="AO60" s="67">
        <f t="shared" si="45"/>
        <v>0.12</v>
      </c>
    </row>
    <row r="61" spans="1:41" x14ac:dyDescent="0.2">
      <c r="A61">
        <f t="shared" si="11"/>
        <v>46</v>
      </c>
      <c r="B61" s="109"/>
      <c r="C61" s="123"/>
      <c r="D61" s="116"/>
      <c r="E61" s="53">
        <f t="shared" si="24"/>
        <v>1.4999999999999999E-2</v>
      </c>
      <c r="F61" s="53">
        <f t="shared" si="25"/>
        <v>0.73</v>
      </c>
      <c r="G61" s="6"/>
      <c r="H61" s="38">
        <f t="shared" si="26"/>
        <v>0</v>
      </c>
      <c r="I61" s="38">
        <f t="shared" si="27"/>
        <v>0</v>
      </c>
      <c r="V61" s="73">
        <f t="shared" si="28"/>
        <v>1</v>
      </c>
      <c r="W61" s="74">
        <f t="shared" si="29"/>
        <v>0</v>
      </c>
      <c r="X61" s="74">
        <f t="shared" si="30"/>
        <v>0</v>
      </c>
      <c r="Y61" s="74">
        <f t="shared" si="31"/>
        <v>0</v>
      </c>
      <c r="Z61" s="74">
        <f t="shared" si="32"/>
        <v>0</v>
      </c>
      <c r="AA61" s="75">
        <f t="shared" si="33"/>
        <v>0</v>
      </c>
      <c r="AC61" s="65">
        <f t="shared" si="34"/>
        <v>1.4999999999999999E-2</v>
      </c>
      <c r="AD61" s="51">
        <f t="shared" si="35"/>
        <v>1.4999999999999999E-2</v>
      </c>
      <c r="AE61" s="51">
        <f t="shared" si="36"/>
        <v>1.4999999999999999E-2</v>
      </c>
      <c r="AF61" s="51">
        <f t="shared" si="37"/>
        <v>-1.952830188679245E-2</v>
      </c>
      <c r="AG61" s="51">
        <f t="shared" si="38"/>
        <v>0.03</v>
      </c>
      <c r="AH61" s="65">
        <f t="shared" si="39"/>
        <v>0.03</v>
      </c>
      <c r="AJ61" s="67">
        <f t="shared" si="40"/>
        <v>0.73</v>
      </c>
      <c r="AK61" s="51">
        <f t="shared" si="41"/>
        <v>2.344999999999998</v>
      </c>
      <c r="AL61" s="52">
        <f t="shared" si="42"/>
        <v>2.3495454545454546</v>
      </c>
      <c r="AM61" s="52">
        <f t="shared" si="43"/>
        <v>0.40811320754716984</v>
      </c>
      <c r="AN61" s="53">
        <f t="shared" si="44"/>
        <v>0.96000000000000008</v>
      </c>
      <c r="AO61" s="67">
        <f t="shared" si="45"/>
        <v>0.12</v>
      </c>
    </row>
    <row r="62" spans="1:41" x14ac:dyDescent="0.2">
      <c r="A62">
        <f t="shared" si="11"/>
        <v>47</v>
      </c>
      <c r="B62" s="109"/>
      <c r="C62" s="123"/>
      <c r="D62" s="116"/>
      <c r="E62" s="53">
        <f t="shared" si="24"/>
        <v>1.4999999999999999E-2</v>
      </c>
      <c r="F62" s="53">
        <f t="shared" si="25"/>
        <v>0.73</v>
      </c>
      <c r="G62" s="6"/>
      <c r="H62" s="38">
        <f t="shared" si="26"/>
        <v>0</v>
      </c>
      <c r="I62" s="38">
        <f t="shared" si="27"/>
        <v>0</v>
      </c>
      <c r="V62" s="73">
        <f t="shared" si="28"/>
        <v>1</v>
      </c>
      <c r="W62" s="74">
        <f t="shared" si="29"/>
        <v>0</v>
      </c>
      <c r="X62" s="74">
        <f t="shared" si="30"/>
        <v>0</v>
      </c>
      <c r="Y62" s="74">
        <f t="shared" si="31"/>
        <v>0</v>
      </c>
      <c r="Z62" s="74">
        <f t="shared" si="32"/>
        <v>0</v>
      </c>
      <c r="AA62" s="75">
        <f t="shared" si="33"/>
        <v>0</v>
      </c>
      <c r="AC62" s="65">
        <f t="shared" si="34"/>
        <v>1.4999999999999999E-2</v>
      </c>
      <c r="AD62" s="51">
        <f t="shared" si="35"/>
        <v>1.4999999999999999E-2</v>
      </c>
      <c r="AE62" s="51">
        <f t="shared" si="36"/>
        <v>1.4999999999999999E-2</v>
      </c>
      <c r="AF62" s="51">
        <f t="shared" si="37"/>
        <v>-1.952830188679245E-2</v>
      </c>
      <c r="AG62" s="51">
        <f t="shared" si="38"/>
        <v>0.03</v>
      </c>
      <c r="AH62" s="65">
        <f t="shared" si="39"/>
        <v>0.03</v>
      </c>
      <c r="AJ62" s="67">
        <f t="shared" si="40"/>
        <v>0.73</v>
      </c>
      <c r="AK62" s="51">
        <f t="shared" si="41"/>
        <v>2.344999999999998</v>
      </c>
      <c r="AL62" s="52">
        <f t="shared" si="42"/>
        <v>2.3495454545454546</v>
      </c>
      <c r="AM62" s="52">
        <f t="shared" si="43"/>
        <v>0.40811320754716984</v>
      </c>
      <c r="AN62" s="53">
        <f t="shared" si="44"/>
        <v>0.96000000000000008</v>
      </c>
      <c r="AO62" s="67">
        <f t="shared" si="45"/>
        <v>0.12</v>
      </c>
    </row>
    <row r="63" spans="1:41" x14ac:dyDescent="0.2">
      <c r="A63">
        <f t="shared" si="11"/>
        <v>48</v>
      </c>
      <c r="B63" s="109"/>
      <c r="C63" s="123"/>
      <c r="D63" s="116"/>
      <c r="E63" s="53">
        <f t="shared" si="24"/>
        <v>1.4999999999999999E-2</v>
      </c>
      <c r="F63" s="53">
        <f t="shared" si="25"/>
        <v>0.73</v>
      </c>
      <c r="G63" s="6"/>
      <c r="H63" s="38">
        <f t="shared" si="26"/>
        <v>0</v>
      </c>
      <c r="I63" s="38">
        <f t="shared" si="27"/>
        <v>0</v>
      </c>
      <c r="V63" s="73">
        <f t="shared" si="28"/>
        <v>1</v>
      </c>
      <c r="W63" s="74">
        <f t="shared" si="29"/>
        <v>0</v>
      </c>
      <c r="X63" s="74">
        <f t="shared" si="30"/>
        <v>0</v>
      </c>
      <c r="Y63" s="74">
        <f t="shared" si="31"/>
        <v>0</v>
      </c>
      <c r="Z63" s="74">
        <f t="shared" si="32"/>
        <v>0</v>
      </c>
      <c r="AA63" s="75">
        <f t="shared" si="33"/>
        <v>0</v>
      </c>
      <c r="AC63" s="65">
        <f t="shared" si="34"/>
        <v>1.4999999999999999E-2</v>
      </c>
      <c r="AD63" s="51">
        <f t="shared" si="35"/>
        <v>1.4999999999999999E-2</v>
      </c>
      <c r="AE63" s="51">
        <f t="shared" si="36"/>
        <v>1.4999999999999999E-2</v>
      </c>
      <c r="AF63" s="51">
        <f t="shared" si="37"/>
        <v>-1.952830188679245E-2</v>
      </c>
      <c r="AG63" s="51">
        <f t="shared" si="38"/>
        <v>0.03</v>
      </c>
      <c r="AH63" s="65">
        <f t="shared" si="39"/>
        <v>0.03</v>
      </c>
      <c r="AJ63" s="67">
        <f t="shared" si="40"/>
        <v>0.73</v>
      </c>
      <c r="AK63" s="51">
        <f t="shared" si="41"/>
        <v>2.344999999999998</v>
      </c>
      <c r="AL63" s="52">
        <f t="shared" si="42"/>
        <v>2.3495454545454546</v>
      </c>
      <c r="AM63" s="52">
        <f t="shared" si="43"/>
        <v>0.40811320754716984</v>
      </c>
      <c r="AN63" s="53">
        <f t="shared" si="44"/>
        <v>0.96000000000000008</v>
      </c>
      <c r="AO63" s="67">
        <f t="shared" si="45"/>
        <v>0.12</v>
      </c>
    </row>
    <row r="64" spans="1:41" x14ac:dyDescent="0.2">
      <c r="A64">
        <f t="shared" si="11"/>
        <v>49</v>
      </c>
      <c r="B64" s="109"/>
      <c r="C64" s="123"/>
      <c r="D64" s="116"/>
      <c r="E64" s="53">
        <f t="shared" si="24"/>
        <v>1.4999999999999999E-2</v>
      </c>
      <c r="F64" s="53">
        <f t="shared" si="25"/>
        <v>0.73</v>
      </c>
      <c r="G64" s="6"/>
      <c r="H64" s="38">
        <f t="shared" si="26"/>
        <v>0</v>
      </c>
      <c r="I64" s="38">
        <f t="shared" si="27"/>
        <v>0</v>
      </c>
      <c r="V64" s="73">
        <f t="shared" si="28"/>
        <v>1</v>
      </c>
      <c r="W64" s="74">
        <f t="shared" si="29"/>
        <v>0</v>
      </c>
      <c r="X64" s="74">
        <f t="shared" si="30"/>
        <v>0</v>
      </c>
      <c r="Y64" s="74">
        <f t="shared" si="31"/>
        <v>0</v>
      </c>
      <c r="Z64" s="74">
        <f t="shared" si="32"/>
        <v>0</v>
      </c>
      <c r="AA64" s="75">
        <f t="shared" si="33"/>
        <v>0</v>
      </c>
      <c r="AC64" s="65">
        <f t="shared" si="34"/>
        <v>1.4999999999999999E-2</v>
      </c>
      <c r="AD64" s="51">
        <f t="shared" si="35"/>
        <v>1.4999999999999999E-2</v>
      </c>
      <c r="AE64" s="51">
        <f t="shared" si="36"/>
        <v>1.4999999999999999E-2</v>
      </c>
      <c r="AF64" s="51">
        <f t="shared" si="37"/>
        <v>-1.952830188679245E-2</v>
      </c>
      <c r="AG64" s="51">
        <f t="shared" si="38"/>
        <v>0.03</v>
      </c>
      <c r="AH64" s="65">
        <f t="shared" si="39"/>
        <v>0.03</v>
      </c>
      <c r="AJ64" s="67">
        <f t="shared" si="40"/>
        <v>0.73</v>
      </c>
      <c r="AK64" s="51">
        <f t="shared" si="41"/>
        <v>2.344999999999998</v>
      </c>
      <c r="AL64" s="52">
        <f t="shared" si="42"/>
        <v>2.3495454545454546</v>
      </c>
      <c r="AM64" s="52">
        <f t="shared" si="43"/>
        <v>0.40811320754716984</v>
      </c>
      <c r="AN64" s="53">
        <f t="shared" si="44"/>
        <v>0.96000000000000008</v>
      </c>
      <c r="AO64" s="67">
        <f t="shared" si="45"/>
        <v>0.12</v>
      </c>
    </row>
    <row r="65" spans="1:41" x14ac:dyDescent="0.2">
      <c r="A65">
        <f t="shared" si="11"/>
        <v>50</v>
      </c>
      <c r="B65" s="109"/>
      <c r="C65" s="123"/>
      <c r="D65" s="116"/>
      <c r="E65" s="53">
        <f t="shared" si="24"/>
        <v>1.4999999999999999E-2</v>
      </c>
      <c r="F65" s="53">
        <f t="shared" si="25"/>
        <v>0.73</v>
      </c>
      <c r="G65" s="6"/>
      <c r="H65" s="38">
        <f t="shared" si="26"/>
        <v>0</v>
      </c>
      <c r="I65" s="38">
        <f t="shared" si="27"/>
        <v>0</v>
      </c>
      <c r="V65" s="73">
        <f t="shared" si="28"/>
        <v>1</v>
      </c>
      <c r="W65" s="74">
        <f t="shared" si="29"/>
        <v>0</v>
      </c>
      <c r="X65" s="74">
        <f t="shared" si="30"/>
        <v>0</v>
      </c>
      <c r="Y65" s="74">
        <f t="shared" si="31"/>
        <v>0</v>
      </c>
      <c r="Z65" s="74">
        <f t="shared" si="32"/>
        <v>0</v>
      </c>
      <c r="AA65" s="75">
        <f t="shared" si="33"/>
        <v>0</v>
      </c>
      <c r="AC65" s="65">
        <f t="shared" si="34"/>
        <v>1.4999999999999999E-2</v>
      </c>
      <c r="AD65" s="51">
        <f t="shared" si="35"/>
        <v>1.4999999999999999E-2</v>
      </c>
      <c r="AE65" s="51">
        <f t="shared" si="36"/>
        <v>1.4999999999999999E-2</v>
      </c>
      <c r="AF65" s="51">
        <f t="shared" si="37"/>
        <v>-1.952830188679245E-2</v>
      </c>
      <c r="AG65" s="51">
        <f t="shared" si="38"/>
        <v>0.03</v>
      </c>
      <c r="AH65" s="65">
        <f t="shared" si="39"/>
        <v>0.03</v>
      </c>
      <c r="AJ65" s="67">
        <f t="shared" si="40"/>
        <v>0.73</v>
      </c>
      <c r="AK65" s="51">
        <f t="shared" si="41"/>
        <v>2.344999999999998</v>
      </c>
      <c r="AL65" s="52">
        <f t="shared" si="42"/>
        <v>2.3495454545454546</v>
      </c>
      <c r="AM65" s="52">
        <f t="shared" si="43"/>
        <v>0.40811320754716984</v>
      </c>
      <c r="AN65" s="53">
        <f t="shared" si="44"/>
        <v>0.96000000000000008</v>
      </c>
      <c r="AO65" s="67">
        <f t="shared" si="45"/>
        <v>0.12</v>
      </c>
    </row>
    <row r="66" spans="1:41" x14ac:dyDescent="0.2">
      <c r="A66">
        <f t="shared" si="11"/>
        <v>51</v>
      </c>
      <c r="B66" s="109"/>
      <c r="C66" s="123"/>
      <c r="D66" s="116"/>
      <c r="E66" s="53">
        <f t="shared" si="24"/>
        <v>1.4999999999999999E-2</v>
      </c>
      <c r="F66" s="53">
        <f t="shared" si="25"/>
        <v>0.73</v>
      </c>
      <c r="G66" s="6"/>
      <c r="H66" s="38">
        <f t="shared" si="26"/>
        <v>0</v>
      </c>
      <c r="I66" s="38">
        <f t="shared" si="27"/>
        <v>0</v>
      </c>
      <c r="V66" s="73">
        <f t="shared" si="28"/>
        <v>1</v>
      </c>
      <c r="W66" s="74">
        <f t="shared" si="29"/>
        <v>0</v>
      </c>
      <c r="X66" s="74">
        <f t="shared" si="30"/>
        <v>0</v>
      </c>
      <c r="Y66" s="74">
        <f t="shared" si="31"/>
        <v>0</v>
      </c>
      <c r="Z66" s="74">
        <f t="shared" si="32"/>
        <v>0</v>
      </c>
      <c r="AA66" s="75">
        <f t="shared" si="33"/>
        <v>0</v>
      </c>
      <c r="AC66" s="65">
        <f t="shared" si="34"/>
        <v>1.4999999999999999E-2</v>
      </c>
      <c r="AD66" s="51">
        <f t="shared" si="35"/>
        <v>1.4999999999999999E-2</v>
      </c>
      <c r="AE66" s="51">
        <f t="shared" si="36"/>
        <v>1.4999999999999999E-2</v>
      </c>
      <c r="AF66" s="51">
        <f t="shared" si="37"/>
        <v>-1.952830188679245E-2</v>
      </c>
      <c r="AG66" s="51">
        <f t="shared" si="38"/>
        <v>0.03</v>
      </c>
      <c r="AH66" s="65">
        <f t="shared" si="39"/>
        <v>0.03</v>
      </c>
      <c r="AJ66" s="67">
        <f t="shared" si="40"/>
        <v>0.73</v>
      </c>
      <c r="AK66" s="51">
        <f t="shared" si="41"/>
        <v>2.344999999999998</v>
      </c>
      <c r="AL66" s="52">
        <f t="shared" si="42"/>
        <v>2.3495454545454546</v>
      </c>
      <c r="AM66" s="52">
        <f t="shared" si="43"/>
        <v>0.40811320754716984</v>
      </c>
      <c r="AN66" s="53">
        <f t="shared" si="44"/>
        <v>0.96000000000000008</v>
      </c>
      <c r="AO66" s="67">
        <f t="shared" si="45"/>
        <v>0.12</v>
      </c>
    </row>
    <row r="67" spans="1:41" x14ac:dyDescent="0.2">
      <c r="A67">
        <f t="shared" si="11"/>
        <v>52</v>
      </c>
      <c r="B67" s="109"/>
      <c r="C67" s="123"/>
      <c r="D67" s="116"/>
      <c r="E67" s="53">
        <f t="shared" si="24"/>
        <v>1.4999999999999999E-2</v>
      </c>
      <c r="F67" s="53">
        <f t="shared" si="25"/>
        <v>0.73</v>
      </c>
      <c r="G67" s="6"/>
      <c r="H67" s="38">
        <f t="shared" si="26"/>
        <v>0</v>
      </c>
      <c r="I67" s="38">
        <f t="shared" si="27"/>
        <v>0</v>
      </c>
      <c r="V67" s="73">
        <f t="shared" si="28"/>
        <v>1</v>
      </c>
      <c r="W67" s="74">
        <f t="shared" si="29"/>
        <v>0</v>
      </c>
      <c r="X67" s="74">
        <f t="shared" si="30"/>
        <v>0</v>
      </c>
      <c r="Y67" s="74">
        <f t="shared" si="31"/>
        <v>0</v>
      </c>
      <c r="Z67" s="74">
        <f t="shared" si="32"/>
        <v>0</v>
      </c>
      <c r="AA67" s="75">
        <f t="shared" si="33"/>
        <v>0</v>
      </c>
      <c r="AC67" s="65">
        <f t="shared" si="34"/>
        <v>1.4999999999999999E-2</v>
      </c>
      <c r="AD67" s="51">
        <f t="shared" si="35"/>
        <v>1.4999999999999999E-2</v>
      </c>
      <c r="AE67" s="51">
        <f t="shared" si="36"/>
        <v>1.4999999999999999E-2</v>
      </c>
      <c r="AF67" s="51">
        <f t="shared" si="37"/>
        <v>-1.952830188679245E-2</v>
      </c>
      <c r="AG67" s="51">
        <f t="shared" si="38"/>
        <v>0.03</v>
      </c>
      <c r="AH67" s="65">
        <f t="shared" si="39"/>
        <v>0.03</v>
      </c>
      <c r="AJ67" s="67">
        <f t="shared" si="40"/>
        <v>0.73</v>
      </c>
      <c r="AK67" s="51">
        <f t="shared" si="41"/>
        <v>2.344999999999998</v>
      </c>
      <c r="AL67" s="52">
        <f t="shared" si="42"/>
        <v>2.3495454545454546</v>
      </c>
      <c r="AM67" s="52">
        <f t="shared" si="43"/>
        <v>0.40811320754716984</v>
      </c>
      <c r="AN67" s="53">
        <f t="shared" si="44"/>
        <v>0.96000000000000008</v>
      </c>
      <c r="AO67" s="67">
        <f t="shared" si="45"/>
        <v>0.12</v>
      </c>
    </row>
    <row r="68" spans="1:41" x14ac:dyDescent="0.2">
      <c r="A68">
        <f t="shared" si="11"/>
        <v>53</v>
      </c>
      <c r="B68" s="109"/>
      <c r="C68" s="123"/>
      <c r="D68" s="116"/>
      <c r="E68" s="53">
        <f t="shared" si="24"/>
        <v>1.4999999999999999E-2</v>
      </c>
      <c r="F68" s="53">
        <f t="shared" si="25"/>
        <v>0.73</v>
      </c>
      <c r="G68" s="6"/>
      <c r="H68" s="38">
        <f t="shared" si="26"/>
        <v>0</v>
      </c>
      <c r="I68" s="38">
        <f t="shared" si="27"/>
        <v>0</v>
      </c>
      <c r="V68" s="73">
        <f t="shared" si="28"/>
        <v>1</v>
      </c>
      <c r="W68" s="74">
        <f t="shared" si="29"/>
        <v>0</v>
      </c>
      <c r="X68" s="74">
        <f t="shared" si="30"/>
        <v>0</v>
      </c>
      <c r="Y68" s="74">
        <f t="shared" si="31"/>
        <v>0</v>
      </c>
      <c r="Z68" s="74">
        <f t="shared" si="32"/>
        <v>0</v>
      </c>
      <c r="AA68" s="75">
        <f t="shared" si="33"/>
        <v>0</v>
      </c>
      <c r="AC68" s="65">
        <f t="shared" si="34"/>
        <v>1.4999999999999999E-2</v>
      </c>
      <c r="AD68" s="51">
        <f t="shared" si="35"/>
        <v>1.4999999999999999E-2</v>
      </c>
      <c r="AE68" s="51">
        <f t="shared" si="36"/>
        <v>1.4999999999999999E-2</v>
      </c>
      <c r="AF68" s="51">
        <f t="shared" si="37"/>
        <v>-1.952830188679245E-2</v>
      </c>
      <c r="AG68" s="51">
        <f t="shared" si="38"/>
        <v>0.03</v>
      </c>
      <c r="AH68" s="65">
        <f t="shared" si="39"/>
        <v>0.03</v>
      </c>
      <c r="AJ68" s="67">
        <f t="shared" si="40"/>
        <v>0.73</v>
      </c>
      <c r="AK68" s="51">
        <f t="shared" si="41"/>
        <v>2.344999999999998</v>
      </c>
      <c r="AL68" s="52">
        <f t="shared" si="42"/>
        <v>2.3495454545454546</v>
      </c>
      <c r="AM68" s="52">
        <f t="shared" si="43"/>
        <v>0.40811320754716984</v>
      </c>
      <c r="AN68" s="53">
        <f t="shared" si="44"/>
        <v>0.96000000000000008</v>
      </c>
      <c r="AO68" s="67">
        <f t="shared" si="45"/>
        <v>0.12</v>
      </c>
    </row>
    <row r="69" spans="1:41" x14ac:dyDescent="0.2">
      <c r="A69">
        <f t="shared" si="11"/>
        <v>54</v>
      </c>
      <c r="B69" s="109"/>
      <c r="C69" s="123"/>
      <c r="D69" s="116"/>
      <c r="E69" s="53">
        <f t="shared" si="24"/>
        <v>1.4999999999999999E-2</v>
      </c>
      <c r="F69" s="53">
        <f t="shared" si="25"/>
        <v>0.73</v>
      </c>
      <c r="G69" s="6"/>
      <c r="H69" s="38">
        <f t="shared" si="26"/>
        <v>0</v>
      </c>
      <c r="I69" s="38">
        <f t="shared" si="27"/>
        <v>0</v>
      </c>
      <c r="V69" s="73">
        <f t="shared" si="28"/>
        <v>1</v>
      </c>
      <c r="W69" s="74">
        <f t="shared" si="29"/>
        <v>0</v>
      </c>
      <c r="X69" s="74">
        <f t="shared" si="30"/>
        <v>0</v>
      </c>
      <c r="Y69" s="74">
        <f t="shared" si="31"/>
        <v>0</v>
      </c>
      <c r="Z69" s="74">
        <f t="shared" si="32"/>
        <v>0</v>
      </c>
      <c r="AA69" s="75">
        <f t="shared" si="33"/>
        <v>0</v>
      </c>
      <c r="AC69" s="65">
        <f t="shared" si="34"/>
        <v>1.4999999999999999E-2</v>
      </c>
      <c r="AD69" s="51">
        <f t="shared" si="35"/>
        <v>1.4999999999999999E-2</v>
      </c>
      <c r="AE69" s="51">
        <f t="shared" si="36"/>
        <v>1.4999999999999999E-2</v>
      </c>
      <c r="AF69" s="51">
        <f t="shared" si="37"/>
        <v>-1.952830188679245E-2</v>
      </c>
      <c r="AG69" s="51">
        <f t="shared" si="38"/>
        <v>0.03</v>
      </c>
      <c r="AH69" s="65">
        <f t="shared" si="39"/>
        <v>0.03</v>
      </c>
      <c r="AJ69" s="67">
        <f t="shared" si="40"/>
        <v>0.73</v>
      </c>
      <c r="AK69" s="51">
        <f t="shared" si="41"/>
        <v>2.344999999999998</v>
      </c>
      <c r="AL69" s="52">
        <f t="shared" si="42"/>
        <v>2.3495454545454546</v>
      </c>
      <c r="AM69" s="52">
        <f t="shared" si="43"/>
        <v>0.40811320754716984</v>
      </c>
      <c r="AN69" s="53">
        <f t="shared" si="44"/>
        <v>0.96000000000000008</v>
      </c>
      <c r="AO69" s="67">
        <f t="shared" si="45"/>
        <v>0.12</v>
      </c>
    </row>
    <row r="70" spans="1:41" x14ac:dyDescent="0.2">
      <c r="A70">
        <f t="shared" si="11"/>
        <v>55</v>
      </c>
      <c r="B70" s="109"/>
      <c r="C70" s="123"/>
      <c r="D70" s="116"/>
      <c r="E70" s="53">
        <f t="shared" si="24"/>
        <v>1.4999999999999999E-2</v>
      </c>
      <c r="F70" s="53">
        <f t="shared" si="25"/>
        <v>0.73</v>
      </c>
      <c r="G70" s="6"/>
      <c r="H70" s="38">
        <f t="shared" si="26"/>
        <v>0</v>
      </c>
      <c r="I70" s="38">
        <f t="shared" si="27"/>
        <v>0</v>
      </c>
      <c r="V70" s="73">
        <f t="shared" si="28"/>
        <v>1</v>
      </c>
      <c r="W70" s="74">
        <f t="shared" si="29"/>
        <v>0</v>
      </c>
      <c r="X70" s="74">
        <f t="shared" si="30"/>
        <v>0</v>
      </c>
      <c r="Y70" s="74">
        <f t="shared" si="31"/>
        <v>0</v>
      </c>
      <c r="Z70" s="74">
        <f t="shared" si="32"/>
        <v>0</v>
      </c>
      <c r="AA70" s="75">
        <f t="shared" si="33"/>
        <v>0</v>
      </c>
      <c r="AC70" s="65">
        <f t="shared" si="34"/>
        <v>1.4999999999999999E-2</v>
      </c>
      <c r="AD70" s="51">
        <f t="shared" si="35"/>
        <v>1.4999999999999999E-2</v>
      </c>
      <c r="AE70" s="51">
        <f t="shared" si="36"/>
        <v>1.4999999999999999E-2</v>
      </c>
      <c r="AF70" s="51">
        <f t="shared" si="37"/>
        <v>-1.952830188679245E-2</v>
      </c>
      <c r="AG70" s="51">
        <f t="shared" si="38"/>
        <v>0.03</v>
      </c>
      <c r="AH70" s="65">
        <f t="shared" si="39"/>
        <v>0.03</v>
      </c>
      <c r="AJ70" s="67">
        <f t="shared" si="40"/>
        <v>0.73</v>
      </c>
      <c r="AK70" s="51">
        <f t="shared" si="41"/>
        <v>2.344999999999998</v>
      </c>
      <c r="AL70" s="52">
        <f t="shared" si="42"/>
        <v>2.3495454545454546</v>
      </c>
      <c r="AM70" s="52">
        <f t="shared" si="43"/>
        <v>0.40811320754716984</v>
      </c>
      <c r="AN70" s="53">
        <f t="shared" si="44"/>
        <v>0.96000000000000008</v>
      </c>
      <c r="AO70" s="67">
        <f t="shared" si="45"/>
        <v>0.12</v>
      </c>
    </row>
    <row r="71" spans="1:41" x14ac:dyDescent="0.2">
      <c r="A71">
        <f t="shared" si="11"/>
        <v>56</v>
      </c>
      <c r="B71" s="109"/>
      <c r="C71" s="123"/>
      <c r="D71" s="116"/>
      <c r="E71" s="53">
        <f t="shared" si="24"/>
        <v>1.4999999999999999E-2</v>
      </c>
      <c r="F71" s="53">
        <f t="shared" si="25"/>
        <v>0.73</v>
      </c>
      <c r="G71" s="6"/>
      <c r="H71" s="38">
        <f t="shared" si="26"/>
        <v>0</v>
      </c>
      <c r="I71" s="38">
        <f t="shared" si="27"/>
        <v>0</v>
      </c>
      <c r="V71" s="73">
        <f t="shared" si="28"/>
        <v>1</v>
      </c>
      <c r="W71" s="74">
        <f t="shared" si="29"/>
        <v>0</v>
      </c>
      <c r="X71" s="74">
        <f t="shared" si="30"/>
        <v>0</v>
      </c>
      <c r="Y71" s="74">
        <f t="shared" si="31"/>
        <v>0</v>
      </c>
      <c r="Z71" s="74">
        <f t="shared" si="32"/>
        <v>0</v>
      </c>
      <c r="AA71" s="75">
        <f t="shared" si="33"/>
        <v>0</v>
      </c>
      <c r="AC71" s="65">
        <f t="shared" si="34"/>
        <v>1.4999999999999999E-2</v>
      </c>
      <c r="AD71" s="51">
        <f t="shared" si="35"/>
        <v>1.4999999999999999E-2</v>
      </c>
      <c r="AE71" s="51">
        <f t="shared" si="36"/>
        <v>1.4999999999999999E-2</v>
      </c>
      <c r="AF71" s="51">
        <f t="shared" si="37"/>
        <v>-1.952830188679245E-2</v>
      </c>
      <c r="AG71" s="51">
        <f t="shared" si="38"/>
        <v>0.03</v>
      </c>
      <c r="AH71" s="65">
        <f t="shared" si="39"/>
        <v>0.03</v>
      </c>
      <c r="AJ71" s="67">
        <f t="shared" si="40"/>
        <v>0.73</v>
      </c>
      <c r="AK71" s="51">
        <f t="shared" si="41"/>
        <v>2.344999999999998</v>
      </c>
      <c r="AL71" s="52">
        <f t="shared" si="42"/>
        <v>2.3495454545454546</v>
      </c>
      <c r="AM71" s="52">
        <f t="shared" si="43"/>
        <v>0.40811320754716984</v>
      </c>
      <c r="AN71" s="53">
        <f t="shared" si="44"/>
        <v>0.96000000000000008</v>
      </c>
      <c r="AO71" s="67">
        <f t="shared" si="45"/>
        <v>0.12</v>
      </c>
    </row>
    <row r="72" spans="1:41" x14ac:dyDescent="0.2">
      <c r="A72">
        <f t="shared" si="11"/>
        <v>57</v>
      </c>
      <c r="B72" s="109"/>
      <c r="C72" s="123"/>
      <c r="D72" s="116"/>
      <c r="E72" s="53">
        <f t="shared" si="24"/>
        <v>1.4999999999999999E-2</v>
      </c>
      <c r="F72" s="53">
        <f t="shared" si="25"/>
        <v>0.73</v>
      </c>
      <c r="G72" s="6"/>
      <c r="H72" s="38">
        <f t="shared" si="26"/>
        <v>0</v>
      </c>
      <c r="I72" s="38">
        <f t="shared" si="27"/>
        <v>0</v>
      </c>
      <c r="V72" s="73">
        <f t="shared" si="28"/>
        <v>1</v>
      </c>
      <c r="W72" s="74">
        <f t="shared" si="29"/>
        <v>0</v>
      </c>
      <c r="X72" s="74">
        <f t="shared" si="30"/>
        <v>0</v>
      </c>
      <c r="Y72" s="74">
        <f t="shared" si="31"/>
        <v>0</v>
      </c>
      <c r="Z72" s="74">
        <f t="shared" si="32"/>
        <v>0</v>
      </c>
      <c r="AA72" s="75">
        <f t="shared" si="33"/>
        <v>0</v>
      </c>
      <c r="AC72" s="65">
        <f t="shared" si="34"/>
        <v>1.4999999999999999E-2</v>
      </c>
      <c r="AD72" s="51">
        <f t="shared" si="35"/>
        <v>1.4999999999999999E-2</v>
      </c>
      <c r="AE72" s="51">
        <f t="shared" si="36"/>
        <v>1.4999999999999999E-2</v>
      </c>
      <c r="AF72" s="51">
        <f t="shared" si="37"/>
        <v>-1.952830188679245E-2</v>
      </c>
      <c r="AG72" s="51">
        <f t="shared" si="38"/>
        <v>0.03</v>
      </c>
      <c r="AH72" s="65">
        <f t="shared" si="39"/>
        <v>0.03</v>
      </c>
      <c r="AJ72" s="67">
        <f t="shared" si="40"/>
        <v>0.73</v>
      </c>
      <c r="AK72" s="51">
        <f t="shared" si="41"/>
        <v>2.344999999999998</v>
      </c>
      <c r="AL72" s="52">
        <f t="shared" si="42"/>
        <v>2.3495454545454546</v>
      </c>
      <c r="AM72" s="52">
        <f t="shared" si="43"/>
        <v>0.40811320754716984</v>
      </c>
      <c r="AN72" s="53">
        <f t="shared" si="44"/>
        <v>0.96000000000000008</v>
      </c>
      <c r="AO72" s="67">
        <f t="shared" si="45"/>
        <v>0.12</v>
      </c>
    </row>
    <row r="73" spans="1:41" x14ac:dyDescent="0.2">
      <c r="A73">
        <f t="shared" si="11"/>
        <v>58</v>
      </c>
      <c r="B73" s="109"/>
      <c r="C73" s="123"/>
      <c r="D73" s="116"/>
      <c r="E73" s="53">
        <f t="shared" si="24"/>
        <v>1.4999999999999999E-2</v>
      </c>
      <c r="F73" s="53">
        <f t="shared" si="25"/>
        <v>0.73</v>
      </c>
      <c r="G73" s="6"/>
      <c r="H73" s="38">
        <f t="shared" si="26"/>
        <v>0</v>
      </c>
      <c r="I73" s="38">
        <f t="shared" si="27"/>
        <v>0</v>
      </c>
      <c r="V73" s="73">
        <f t="shared" si="28"/>
        <v>1</v>
      </c>
      <c r="W73" s="74">
        <f t="shared" si="29"/>
        <v>0</v>
      </c>
      <c r="X73" s="74">
        <f t="shared" si="30"/>
        <v>0</v>
      </c>
      <c r="Y73" s="74">
        <f t="shared" si="31"/>
        <v>0</v>
      </c>
      <c r="Z73" s="74">
        <f t="shared" si="32"/>
        <v>0</v>
      </c>
      <c r="AA73" s="75">
        <f t="shared" si="33"/>
        <v>0</v>
      </c>
      <c r="AC73" s="65">
        <f t="shared" si="34"/>
        <v>1.4999999999999999E-2</v>
      </c>
      <c r="AD73" s="51">
        <f t="shared" si="35"/>
        <v>1.4999999999999999E-2</v>
      </c>
      <c r="AE73" s="51">
        <f t="shared" si="36"/>
        <v>1.4999999999999999E-2</v>
      </c>
      <c r="AF73" s="51">
        <f t="shared" si="37"/>
        <v>-1.952830188679245E-2</v>
      </c>
      <c r="AG73" s="51">
        <f t="shared" si="38"/>
        <v>0.03</v>
      </c>
      <c r="AH73" s="65">
        <f t="shared" si="39"/>
        <v>0.03</v>
      </c>
      <c r="AJ73" s="67">
        <f t="shared" si="40"/>
        <v>0.73</v>
      </c>
      <c r="AK73" s="51">
        <f t="shared" si="41"/>
        <v>2.344999999999998</v>
      </c>
      <c r="AL73" s="52">
        <f t="shared" si="42"/>
        <v>2.3495454545454546</v>
      </c>
      <c r="AM73" s="52">
        <f t="shared" si="43"/>
        <v>0.40811320754716984</v>
      </c>
      <c r="AN73" s="53">
        <f t="shared" si="44"/>
        <v>0.96000000000000008</v>
      </c>
      <c r="AO73" s="67">
        <f t="shared" si="45"/>
        <v>0.12</v>
      </c>
    </row>
    <row r="74" spans="1:41" x14ac:dyDescent="0.2">
      <c r="A74">
        <f t="shared" si="11"/>
        <v>59</v>
      </c>
      <c r="B74" s="109"/>
      <c r="C74" s="123"/>
      <c r="D74" s="116"/>
      <c r="E74" s="53">
        <f t="shared" si="24"/>
        <v>1.4999999999999999E-2</v>
      </c>
      <c r="F74" s="53">
        <f t="shared" si="25"/>
        <v>0.73</v>
      </c>
      <c r="G74" s="6"/>
      <c r="H74" s="38">
        <f t="shared" si="26"/>
        <v>0</v>
      </c>
      <c r="I74" s="38">
        <f t="shared" si="27"/>
        <v>0</v>
      </c>
      <c r="V74" s="73">
        <f t="shared" si="28"/>
        <v>1</v>
      </c>
      <c r="W74" s="74">
        <f t="shared" si="29"/>
        <v>0</v>
      </c>
      <c r="X74" s="74">
        <f t="shared" si="30"/>
        <v>0</v>
      </c>
      <c r="Y74" s="74">
        <f t="shared" si="31"/>
        <v>0</v>
      </c>
      <c r="Z74" s="74">
        <f t="shared" si="32"/>
        <v>0</v>
      </c>
      <c r="AA74" s="75">
        <f t="shared" si="33"/>
        <v>0</v>
      </c>
      <c r="AC74" s="65">
        <f t="shared" si="34"/>
        <v>1.4999999999999999E-2</v>
      </c>
      <c r="AD74" s="51">
        <f t="shared" si="35"/>
        <v>1.4999999999999999E-2</v>
      </c>
      <c r="AE74" s="51">
        <f t="shared" si="36"/>
        <v>1.4999999999999999E-2</v>
      </c>
      <c r="AF74" s="51">
        <f t="shared" si="37"/>
        <v>-1.952830188679245E-2</v>
      </c>
      <c r="AG74" s="51">
        <f t="shared" si="38"/>
        <v>0.03</v>
      </c>
      <c r="AH74" s="65">
        <f t="shared" si="39"/>
        <v>0.03</v>
      </c>
      <c r="AJ74" s="67">
        <f t="shared" si="40"/>
        <v>0.73</v>
      </c>
      <c r="AK74" s="51">
        <f t="shared" si="41"/>
        <v>2.344999999999998</v>
      </c>
      <c r="AL74" s="52">
        <f t="shared" si="42"/>
        <v>2.3495454545454546</v>
      </c>
      <c r="AM74" s="52">
        <f t="shared" si="43"/>
        <v>0.40811320754716984</v>
      </c>
      <c r="AN74" s="53">
        <f t="shared" si="44"/>
        <v>0.96000000000000008</v>
      </c>
      <c r="AO74" s="67">
        <f t="shared" si="45"/>
        <v>0.12</v>
      </c>
    </row>
    <row r="75" spans="1:41" x14ac:dyDescent="0.2">
      <c r="A75">
        <f t="shared" si="11"/>
        <v>60</v>
      </c>
      <c r="B75" s="109"/>
      <c r="C75" s="123"/>
      <c r="D75" s="116"/>
      <c r="E75" s="53">
        <f t="shared" si="24"/>
        <v>1.4999999999999999E-2</v>
      </c>
      <c r="F75" s="53">
        <f t="shared" si="25"/>
        <v>0.73</v>
      </c>
      <c r="G75" s="6"/>
      <c r="H75" s="38">
        <f t="shared" si="26"/>
        <v>0</v>
      </c>
      <c r="I75" s="38">
        <f t="shared" si="27"/>
        <v>0</v>
      </c>
      <c r="V75" s="73">
        <f t="shared" si="28"/>
        <v>1</v>
      </c>
      <c r="W75" s="74">
        <f t="shared" si="29"/>
        <v>0</v>
      </c>
      <c r="X75" s="74">
        <f t="shared" si="30"/>
        <v>0</v>
      </c>
      <c r="Y75" s="74">
        <f t="shared" si="31"/>
        <v>0</v>
      </c>
      <c r="Z75" s="74">
        <f t="shared" si="32"/>
        <v>0</v>
      </c>
      <c r="AA75" s="75">
        <f t="shared" si="33"/>
        <v>0</v>
      </c>
      <c r="AC75" s="65">
        <f t="shared" si="34"/>
        <v>1.4999999999999999E-2</v>
      </c>
      <c r="AD75" s="51">
        <f t="shared" si="35"/>
        <v>1.4999999999999999E-2</v>
      </c>
      <c r="AE75" s="51">
        <f t="shared" si="36"/>
        <v>1.4999999999999999E-2</v>
      </c>
      <c r="AF75" s="51">
        <f t="shared" si="37"/>
        <v>-1.952830188679245E-2</v>
      </c>
      <c r="AG75" s="51">
        <f t="shared" si="38"/>
        <v>0.03</v>
      </c>
      <c r="AH75" s="65">
        <f t="shared" si="39"/>
        <v>0.03</v>
      </c>
      <c r="AJ75" s="67">
        <f t="shared" si="40"/>
        <v>0.73</v>
      </c>
      <c r="AK75" s="51">
        <f t="shared" si="41"/>
        <v>2.344999999999998</v>
      </c>
      <c r="AL75" s="52">
        <f t="shared" si="42"/>
        <v>2.3495454545454546</v>
      </c>
      <c r="AM75" s="52">
        <f t="shared" si="43"/>
        <v>0.40811320754716984</v>
      </c>
      <c r="AN75" s="53">
        <f t="shared" si="44"/>
        <v>0.96000000000000008</v>
      </c>
      <c r="AO75" s="67">
        <f t="shared" si="45"/>
        <v>0.12</v>
      </c>
    </row>
    <row r="76" spans="1:41" x14ac:dyDescent="0.2">
      <c r="A76">
        <f t="shared" si="11"/>
        <v>61</v>
      </c>
      <c r="B76" s="109"/>
      <c r="C76" s="123"/>
      <c r="D76" s="116"/>
      <c r="E76" s="53">
        <f t="shared" si="24"/>
        <v>1.4999999999999999E-2</v>
      </c>
      <c r="F76" s="53">
        <f t="shared" si="25"/>
        <v>0.73</v>
      </c>
      <c r="G76" s="6"/>
      <c r="H76" s="38">
        <f t="shared" si="26"/>
        <v>0</v>
      </c>
      <c r="I76" s="38">
        <f t="shared" si="27"/>
        <v>0</v>
      </c>
      <c r="V76" s="73">
        <f t="shared" si="28"/>
        <v>1</v>
      </c>
      <c r="W76" s="74">
        <f t="shared" si="29"/>
        <v>0</v>
      </c>
      <c r="X76" s="74">
        <f t="shared" si="30"/>
        <v>0</v>
      </c>
      <c r="Y76" s="74">
        <f t="shared" si="31"/>
        <v>0</v>
      </c>
      <c r="Z76" s="74">
        <f t="shared" si="32"/>
        <v>0</v>
      </c>
      <c r="AA76" s="75">
        <f t="shared" si="33"/>
        <v>0</v>
      </c>
      <c r="AC76" s="65">
        <f t="shared" si="34"/>
        <v>1.4999999999999999E-2</v>
      </c>
      <c r="AD76" s="51">
        <f t="shared" si="35"/>
        <v>1.4999999999999999E-2</v>
      </c>
      <c r="AE76" s="51">
        <f t="shared" si="36"/>
        <v>1.4999999999999999E-2</v>
      </c>
      <c r="AF76" s="51">
        <f t="shared" si="37"/>
        <v>-1.952830188679245E-2</v>
      </c>
      <c r="AG76" s="51">
        <f t="shared" si="38"/>
        <v>0.03</v>
      </c>
      <c r="AH76" s="65">
        <f t="shared" si="39"/>
        <v>0.03</v>
      </c>
      <c r="AJ76" s="67">
        <f t="shared" si="40"/>
        <v>0.73</v>
      </c>
      <c r="AK76" s="51">
        <f t="shared" si="41"/>
        <v>2.344999999999998</v>
      </c>
      <c r="AL76" s="52">
        <f t="shared" si="42"/>
        <v>2.3495454545454546</v>
      </c>
      <c r="AM76" s="52">
        <f t="shared" si="43"/>
        <v>0.40811320754716984</v>
      </c>
      <c r="AN76" s="53">
        <f t="shared" si="44"/>
        <v>0.96000000000000008</v>
      </c>
      <c r="AO76" s="67">
        <f t="shared" si="45"/>
        <v>0.12</v>
      </c>
    </row>
    <row r="77" spans="1:41" x14ac:dyDescent="0.2">
      <c r="A77">
        <f t="shared" si="11"/>
        <v>62</v>
      </c>
      <c r="B77" s="109"/>
      <c r="C77" s="123"/>
      <c r="D77" s="116"/>
      <c r="E77" s="53">
        <f t="shared" si="24"/>
        <v>1.4999999999999999E-2</v>
      </c>
      <c r="F77" s="53">
        <f t="shared" si="25"/>
        <v>0.73</v>
      </c>
      <c r="G77" s="6"/>
      <c r="H77" s="38">
        <f t="shared" si="26"/>
        <v>0</v>
      </c>
      <c r="I77" s="38">
        <f t="shared" si="27"/>
        <v>0</v>
      </c>
      <c r="V77" s="73">
        <f t="shared" si="28"/>
        <v>1</v>
      </c>
      <c r="W77" s="74">
        <f t="shared" si="29"/>
        <v>0</v>
      </c>
      <c r="X77" s="74">
        <f t="shared" si="30"/>
        <v>0</v>
      </c>
      <c r="Y77" s="74">
        <f t="shared" si="31"/>
        <v>0</v>
      </c>
      <c r="Z77" s="74">
        <f t="shared" si="32"/>
        <v>0</v>
      </c>
      <c r="AA77" s="75">
        <f t="shared" si="33"/>
        <v>0</v>
      </c>
      <c r="AC77" s="65">
        <f t="shared" si="34"/>
        <v>1.4999999999999999E-2</v>
      </c>
      <c r="AD77" s="51">
        <f t="shared" si="35"/>
        <v>1.4999999999999999E-2</v>
      </c>
      <c r="AE77" s="51">
        <f t="shared" si="36"/>
        <v>1.4999999999999999E-2</v>
      </c>
      <c r="AF77" s="51">
        <f t="shared" si="37"/>
        <v>-1.952830188679245E-2</v>
      </c>
      <c r="AG77" s="51">
        <f t="shared" si="38"/>
        <v>0.03</v>
      </c>
      <c r="AH77" s="65">
        <f t="shared" si="39"/>
        <v>0.03</v>
      </c>
      <c r="AJ77" s="67">
        <f t="shared" si="40"/>
        <v>0.73</v>
      </c>
      <c r="AK77" s="51">
        <f t="shared" si="41"/>
        <v>2.344999999999998</v>
      </c>
      <c r="AL77" s="52">
        <f t="shared" si="42"/>
        <v>2.3495454545454546</v>
      </c>
      <c r="AM77" s="52">
        <f t="shared" si="43"/>
        <v>0.40811320754716984</v>
      </c>
      <c r="AN77" s="53">
        <f t="shared" si="44"/>
        <v>0.96000000000000008</v>
      </c>
      <c r="AO77" s="67">
        <f t="shared" si="45"/>
        <v>0.12</v>
      </c>
    </row>
    <row r="78" spans="1:41" x14ac:dyDescent="0.2">
      <c r="A78">
        <f t="shared" si="11"/>
        <v>63</v>
      </c>
      <c r="B78" s="109"/>
      <c r="C78" s="123"/>
      <c r="D78" s="116"/>
      <c r="E78" s="53">
        <f t="shared" si="24"/>
        <v>1.4999999999999999E-2</v>
      </c>
      <c r="F78" s="53">
        <f t="shared" si="25"/>
        <v>0.73</v>
      </c>
      <c r="G78" s="6"/>
      <c r="H78" s="38">
        <f t="shared" si="26"/>
        <v>0</v>
      </c>
      <c r="I78" s="38">
        <f t="shared" si="27"/>
        <v>0</v>
      </c>
      <c r="V78" s="73">
        <f t="shared" si="28"/>
        <v>1</v>
      </c>
      <c r="W78" s="74">
        <f t="shared" si="29"/>
        <v>0</v>
      </c>
      <c r="X78" s="74">
        <f t="shared" si="30"/>
        <v>0</v>
      </c>
      <c r="Y78" s="74">
        <f t="shared" si="31"/>
        <v>0</v>
      </c>
      <c r="Z78" s="74">
        <f t="shared" si="32"/>
        <v>0</v>
      </c>
      <c r="AA78" s="75">
        <f t="shared" si="33"/>
        <v>0</v>
      </c>
      <c r="AC78" s="65">
        <f t="shared" si="34"/>
        <v>1.4999999999999999E-2</v>
      </c>
      <c r="AD78" s="51">
        <f t="shared" si="35"/>
        <v>1.4999999999999999E-2</v>
      </c>
      <c r="AE78" s="51">
        <f t="shared" si="36"/>
        <v>1.4999999999999999E-2</v>
      </c>
      <c r="AF78" s="51">
        <f t="shared" si="37"/>
        <v>-1.952830188679245E-2</v>
      </c>
      <c r="AG78" s="51">
        <f t="shared" si="38"/>
        <v>0.03</v>
      </c>
      <c r="AH78" s="65">
        <f t="shared" si="39"/>
        <v>0.03</v>
      </c>
      <c r="AJ78" s="67">
        <f t="shared" si="40"/>
        <v>0.73</v>
      </c>
      <c r="AK78" s="51">
        <f t="shared" si="41"/>
        <v>2.344999999999998</v>
      </c>
      <c r="AL78" s="52">
        <f t="shared" si="42"/>
        <v>2.3495454545454546</v>
      </c>
      <c r="AM78" s="52">
        <f t="shared" si="43"/>
        <v>0.40811320754716984</v>
      </c>
      <c r="AN78" s="53">
        <f t="shared" si="44"/>
        <v>0.96000000000000008</v>
      </c>
      <c r="AO78" s="67">
        <f t="shared" si="45"/>
        <v>0.12</v>
      </c>
    </row>
    <row r="79" spans="1:41" x14ac:dyDescent="0.2">
      <c r="A79">
        <f t="shared" si="11"/>
        <v>64</v>
      </c>
      <c r="B79" s="109"/>
      <c r="C79" s="123"/>
      <c r="D79" s="116"/>
      <c r="E79" s="53">
        <f t="shared" si="24"/>
        <v>1.4999999999999999E-2</v>
      </c>
      <c r="F79" s="53">
        <f t="shared" si="25"/>
        <v>0.73</v>
      </c>
      <c r="G79" s="6"/>
      <c r="H79" s="38">
        <f t="shared" si="26"/>
        <v>0</v>
      </c>
      <c r="I79" s="38">
        <f t="shared" si="27"/>
        <v>0</v>
      </c>
      <c r="V79" s="73">
        <f t="shared" si="28"/>
        <v>1</v>
      </c>
      <c r="W79" s="74">
        <f t="shared" si="29"/>
        <v>0</v>
      </c>
      <c r="X79" s="74">
        <f t="shared" si="30"/>
        <v>0</v>
      </c>
      <c r="Y79" s="74">
        <f t="shared" si="31"/>
        <v>0</v>
      </c>
      <c r="Z79" s="74">
        <f t="shared" si="32"/>
        <v>0</v>
      </c>
      <c r="AA79" s="75">
        <f t="shared" si="33"/>
        <v>0</v>
      </c>
      <c r="AC79" s="65">
        <f t="shared" si="34"/>
        <v>1.4999999999999999E-2</v>
      </c>
      <c r="AD79" s="51">
        <f t="shared" si="35"/>
        <v>1.4999999999999999E-2</v>
      </c>
      <c r="AE79" s="51">
        <f t="shared" si="36"/>
        <v>1.4999999999999999E-2</v>
      </c>
      <c r="AF79" s="51">
        <f t="shared" si="37"/>
        <v>-1.952830188679245E-2</v>
      </c>
      <c r="AG79" s="51">
        <f t="shared" si="38"/>
        <v>0.03</v>
      </c>
      <c r="AH79" s="65">
        <f t="shared" si="39"/>
        <v>0.03</v>
      </c>
      <c r="AJ79" s="67">
        <f t="shared" si="40"/>
        <v>0.73</v>
      </c>
      <c r="AK79" s="51">
        <f t="shared" si="41"/>
        <v>2.344999999999998</v>
      </c>
      <c r="AL79" s="52">
        <f t="shared" si="42"/>
        <v>2.3495454545454546</v>
      </c>
      <c r="AM79" s="52">
        <f t="shared" si="43"/>
        <v>0.40811320754716984</v>
      </c>
      <c r="AN79" s="53">
        <f t="shared" si="44"/>
        <v>0.96000000000000008</v>
      </c>
      <c r="AO79" s="67">
        <f t="shared" si="45"/>
        <v>0.12</v>
      </c>
    </row>
    <row r="80" spans="1:41" x14ac:dyDescent="0.2">
      <c r="A80">
        <f t="shared" si="11"/>
        <v>65</v>
      </c>
      <c r="B80" s="109"/>
      <c r="C80" s="123"/>
      <c r="D80" s="116"/>
      <c r="E80" s="53">
        <f t="shared" si="24"/>
        <v>1.4999999999999999E-2</v>
      </c>
      <c r="F80" s="53">
        <f t="shared" si="25"/>
        <v>0.73</v>
      </c>
      <c r="G80" s="6"/>
      <c r="H80" s="38">
        <f t="shared" si="26"/>
        <v>0</v>
      </c>
      <c r="I80" s="38">
        <f t="shared" si="27"/>
        <v>0</v>
      </c>
      <c r="V80" s="73">
        <f t="shared" si="28"/>
        <v>1</v>
      </c>
      <c r="W80" s="74">
        <f t="shared" si="29"/>
        <v>0</v>
      </c>
      <c r="X80" s="74">
        <f t="shared" si="30"/>
        <v>0</v>
      </c>
      <c r="Y80" s="74">
        <f t="shared" si="31"/>
        <v>0</v>
      </c>
      <c r="Z80" s="74">
        <f t="shared" si="32"/>
        <v>0</v>
      </c>
      <c r="AA80" s="75">
        <f t="shared" si="33"/>
        <v>0</v>
      </c>
      <c r="AC80" s="65">
        <f t="shared" si="34"/>
        <v>1.4999999999999999E-2</v>
      </c>
      <c r="AD80" s="51">
        <f t="shared" si="35"/>
        <v>1.4999999999999999E-2</v>
      </c>
      <c r="AE80" s="51">
        <f t="shared" si="36"/>
        <v>1.4999999999999999E-2</v>
      </c>
      <c r="AF80" s="51">
        <f t="shared" si="37"/>
        <v>-1.952830188679245E-2</v>
      </c>
      <c r="AG80" s="51">
        <f t="shared" si="38"/>
        <v>0.03</v>
      </c>
      <c r="AH80" s="65">
        <f t="shared" si="39"/>
        <v>0.03</v>
      </c>
      <c r="AJ80" s="67">
        <f t="shared" si="40"/>
        <v>0.73</v>
      </c>
      <c r="AK80" s="51">
        <f t="shared" si="41"/>
        <v>2.344999999999998</v>
      </c>
      <c r="AL80" s="52">
        <f t="shared" si="42"/>
        <v>2.3495454545454546</v>
      </c>
      <c r="AM80" s="52">
        <f t="shared" si="43"/>
        <v>0.40811320754716984</v>
      </c>
      <c r="AN80" s="53">
        <f t="shared" si="44"/>
        <v>0.96000000000000008</v>
      </c>
      <c r="AO80" s="67">
        <f t="shared" si="45"/>
        <v>0.12</v>
      </c>
    </row>
    <row r="81" spans="1:41" x14ac:dyDescent="0.2">
      <c r="A81">
        <f t="shared" si="11"/>
        <v>66</v>
      </c>
      <c r="B81" s="109"/>
      <c r="C81" s="123"/>
      <c r="D81" s="116"/>
      <c r="E81" s="53">
        <f t="shared" si="24"/>
        <v>1.4999999999999999E-2</v>
      </c>
      <c r="F81" s="53">
        <f t="shared" si="25"/>
        <v>0.73</v>
      </c>
      <c r="G81" s="6"/>
      <c r="H81" s="38">
        <f t="shared" si="26"/>
        <v>0</v>
      </c>
      <c r="I81" s="38">
        <f t="shared" si="27"/>
        <v>0</v>
      </c>
      <c r="V81" s="73">
        <f t="shared" si="28"/>
        <v>1</v>
      </c>
      <c r="W81" s="74">
        <f t="shared" si="29"/>
        <v>0</v>
      </c>
      <c r="X81" s="74">
        <f t="shared" si="30"/>
        <v>0</v>
      </c>
      <c r="Y81" s="74">
        <f t="shared" si="31"/>
        <v>0</v>
      </c>
      <c r="Z81" s="74">
        <f t="shared" si="32"/>
        <v>0</v>
      </c>
      <c r="AA81" s="75">
        <f t="shared" si="33"/>
        <v>0</v>
      </c>
      <c r="AC81" s="65">
        <f t="shared" si="34"/>
        <v>1.4999999999999999E-2</v>
      </c>
      <c r="AD81" s="51">
        <f t="shared" si="35"/>
        <v>1.4999999999999999E-2</v>
      </c>
      <c r="AE81" s="51">
        <f t="shared" si="36"/>
        <v>1.4999999999999999E-2</v>
      </c>
      <c r="AF81" s="51">
        <f t="shared" si="37"/>
        <v>-1.952830188679245E-2</v>
      </c>
      <c r="AG81" s="51">
        <f t="shared" si="38"/>
        <v>0.03</v>
      </c>
      <c r="AH81" s="65">
        <f t="shared" si="39"/>
        <v>0.03</v>
      </c>
      <c r="AJ81" s="67">
        <f t="shared" si="40"/>
        <v>0.73</v>
      </c>
      <c r="AK81" s="51">
        <f t="shared" si="41"/>
        <v>2.344999999999998</v>
      </c>
      <c r="AL81" s="52">
        <f t="shared" si="42"/>
        <v>2.3495454545454546</v>
      </c>
      <c r="AM81" s="52">
        <f t="shared" si="43"/>
        <v>0.40811320754716984</v>
      </c>
      <c r="AN81" s="53">
        <f t="shared" si="44"/>
        <v>0.96000000000000008</v>
      </c>
      <c r="AO81" s="67">
        <f t="shared" si="45"/>
        <v>0.12</v>
      </c>
    </row>
    <row r="82" spans="1:41" x14ac:dyDescent="0.2">
      <c r="A82">
        <f t="shared" ref="A82:A101" si="46">A81+1</f>
        <v>67</v>
      </c>
      <c r="B82" s="109"/>
      <c r="C82" s="123"/>
      <c r="D82" s="116"/>
      <c r="E82" s="53">
        <f t="shared" si="24"/>
        <v>1.4999999999999999E-2</v>
      </c>
      <c r="F82" s="53">
        <f t="shared" si="25"/>
        <v>0.73</v>
      </c>
      <c r="G82" s="6"/>
      <c r="H82" s="38">
        <f t="shared" si="26"/>
        <v>0</v>
      </c>
      <c r="I82" s="38">
        <f t="shared" si="27"/>
        <v>0</v>
      </c>
      <c r="V82" s="73">
        <f t="shared" si="28"/>
        <v>1</v>
      </c>
      <c r="W82" s="74">
        <f t="shared" si="29"/>
        <v>0</v>
      </c>
      <c r="X82" s="74">
        <f t="shared" si="30"/>
        <v>0</v>
      </c>
      <c r="Y82" s="74">
        <f t="shared" si="31"/>
        <v>0</v>
      </c>
      <c r="Z82" s="74">
        <f t="shared" si="32"/>
        <v>0</v>
      </c>
      <c r="AA82" s="75">
        <f t="shared" si="33"/>
        <v>0</v>
      </c>
      <c r="AC82" s="65">
        <f t="shared" si="34"/>
        <v>1.4999999999999999E-2</v>
      </c>
      <c r="AD82" s="51">
        <f t="shared" si="35"/>
        <v>1.4999999999999999E-2</v>
      </c>
      <c r="AE82" s="51">
        <f t="shared" si="36"/>
        <v>1.4999999999999999E-2</v>
      </c>
      <c r="AF82" s="51">
        <f t="shared" si="37"/>
        <v>-1.952830188679245E-2</v>
      </c>
      <c r="AG82" s="51">
        <f t="shared" si="38"/>
        <v>0.03</v>
      </c>
      <c r="AH82" s="65">
        <f t="shared" si="39"/>
        <v>0.03</v>
      </c>
      <c r="AJ82" s="67">
        <f t="shared" si="40"/>
        <v>0.73</v>
      </c>
      <c r="AK82" s="51">
        <f t="shared" si="41"/>
        <v>2.344999999999998</v>
      </c>
      <c r="AL82" s="52">
        <f t="shared" si="42"/>
        <v>2.3495454545454546</v>
      </c>
      <c r="AM82" s="52">
        <f t="shared" si="43"/>
        <v>0.40811320754716984</v>
      </c>
      <c r="AN82" s="53">
        <f t="shared" si="44"/>
        <v>0.96000000000000008</v>
      </c>
      <c r="AO82" s="67">
        <f t="shared" si="45"/>
        <v>0.12</v>
      </c>
    </row>
    <row r="83" spans="1:41" x14ac:dyDescent="0.2">
      <c r="A83">
        <f t="shared" si="46"/>
        <v>68</v>
      </c>
      <c r="B83" s="109"/>
      <c r="C83" s="123"/>
      <c r="D83" s="116"/>
      <c r="E83" s="53">
        <f t="shared" si="24"/>
        <v>1.4999999999999999E-2</v>
      </c>
      <c r="F83" s="53">
        <f t="shared" si="25"/>
        <v>0.73</v>
      </c>
      <c r="G83" s="6"/>
      <c r="H83" s="38">
        <f t="shared" si="26"/>
        <v>0</v>
      </c>
      <c r="I83" s="38">
        <f t="shared" si="27"/>
        <v>0</v>
      </c>
      <c r="V83" s="73">
        <f t="shared" si="28"/>
        <v>1</v>
      </c>
      <c r="W83" s="74">
        <f t="shared" si="29"/>
        <v>0</v>
      </c>
      <c r="X83" s="74">
        <f t="shared" si="30"/>
        <v>0</v>
      </c>
      <c r="Y83" s="74">
        <f t="shared" si="31"/>
        <v>0</v>
      </c>
      <c r="Z83" s="74">
        <f t="shared" si="32"/>
        <v>0</v>
      </c>
      <c r="AA83" s="75">
        <f t="shared" si="33"/>
        <v>0</v>
      </c>
      <c r="AC83" s="65">
        <f t="shared" si="34"/>
        <v>1.4999999999999999E-2</v>
      </c>
      <c r="AD83" s="51">
        <f t="shared" si="35"/>
        <v>1.4999999999999999E-2</v>
      </c>
      <c r="AE83" s="51">
        <f t="shared" si="36"/>
        <v>1.4999999999999999E-2</v>
      </c>
      <c r="AF83" s="51">
        <f t="shared" si="37"/>
        <v>-1.952830188679245E-2</v>
      </c>
      <c r="AG83" s="51">
        <f t="shared" si="38"/>
        <v>0.03</v>
      </c>
      <c r="AH83" s="65">
        <f t="shared" si="39"/>
        <v>0.03</v>
      </c>
      <c r="AJ83" s="67">
        <f t="shared" si="40"/>
        <v>0.73</v>
      </c>
      <c r="AK83" s="51">
        <f t="shared" si="41"/>
        <v>2.344999999999998</v>
      </c>
      <c r="AL83" s="52">
        <f t="shared" si="42"/>
        <v>2.3495454545454546</v>
      </c>
      <c r="AM83" s="52">
        <f t="shared" si="43"/>
        <v>0.40811320754716984</v>
      </c>
      <c r="AN83" s="53">
        <f t="shared" si="44"/>
        <v>0.96000000000000008</v>
      </c>
      <c r="AO83" s="67">
        <f t="shared" si="45"/>
        <v>0.12</v>
      </c>
    </row>
    <row r="84" spans="1:41" x14ac:dyDescent="0.2">
      <c r="A84">
        <f t="shared" si="46"/>
        <v>69</v>
      </c>
      <c r="B84" s="109"/>
      <c r="C84" s="123"/>
      <c r="D84" s="116"/>
      <c r="E84" s="53">
        <f t="shared" si="24"/>
        <v>1.4999999999999999E-2</v>
      </c>
      <c r="F84" s="53">
        <f t="shared" si="25"/>
        <v>0.73</v>
      </c>
      <c r="G84" s="6"/>
      <c r="H84" s="38">
        <f t="shared" si="26"/>
        <v>0</v>
      </c>
      <c r="I84" s="38">
        <f t="shared" si="27"/>
        <v>0</v>
      </c>
      <c r="V84" s="73">
        <f t="shared" si="28"/>
        <v>1</v>
      </c>
      <c r="W84" s="74">
        <f t="shared" si="29"/>
        <v>0</v>
      </c>
      <c r="X84" s="74">
        <f t="shared" si="30"/>
        <v>0</v>
      </c>
      <c r="Y84" s="74">
        <f t="shared" si="31"/>
        <v>0</v>
      </c>
      <c r="Z84" s="74">
        <f t="shared" si="32"/>
        <v>0</v>
      </c>
      <c r="AA84" s="75">
        <f t="shared" si="33"/>
        <v>0</v>
      </c>
      <c r="AC84" s="65">
        <f t="shared" si="34"/>
        <v>1.4999999999999999E-2</v>
      </c>
      <c r="AD84" s="51">
        <f t="shared" si="35"/>
        <v>1.4999999999999999E-2</v>
      </c>
      <c r="AE84" s="51">
        <f t="shared" si="36"/>
        <v>1.4999999999999999E-2</v>
      </c>
      <c r="AF84" s="51">
        <f t="shared" si="37"/>
        <v>-1.952830188679245E-2</v>
      </c>
      <c r="AG84" s="51">
        <f t="shared" si="38"/>
        <v>0.03</v>
      </c>
      <c r="AH84" s="65">
        <f t="shared" si="39"/>
        <v>0.03</v>
      </c>
      <c r="AJ84" s="67">
        <f t="shared" si="40"/>
        <v>0.73</v>
      </c>
      <c r="AK84" s="51">
        <f t="shared" si="41"/>
        <v>2.344999999999998</v>
      </c>
      <c r="AL84" s="52">
        <f t="shared" si="42"/>
        <v>2.3495454545454546</v>
      </c>
      <c r="AM84" s="52">
        <f t="shared" si="43"/>
        <v>0.40811320754716984</v>
      </c>
      <c r="AN84" s="53">
        <f t="shared" si="44"/>
        <v>0.96000000000000008</v>
      </c>
      <c r="AO84" s="67">
        <f t="shared" si="45"/>
        <v>0.12</v>
      </c>
    </row>
    <row r="85" spans="1:41" x14ac:dyDescent="0.2">
      <c r="A85">
        <f t="shared" si="46"/>
        <v>70</v>
      </c>
      <c r="B85" s="109"/>
      <c r="C85" s="123"/>
      <c r="D85" s="116"/>
      <c r="E85" s="53">
        <f t="shared" si="24"/>
        <v>1.4999999999999999E-2</v>
      </c>
      <c r="F85" s="53">
        <f t="shared" si="25"/>
        <v>0.73</v>
      </c>
      <c r="G85" s="6"/>
      <c r="H85" s="38">
        <f t="shared" si="26"/>
        <v>0</v>
      </c>
      <c r="I85" s="38">
        <f t="shared" si="27"/>
        <v>0</v>
      </c>
      <c r="V85" s="73">
        <f t="shared" si="28"/>
        <v>1</v>
      </c>
      <c r="W85" s="74">
        <f t="shared" si="29"/>
        <v>0</v>
      </c>
      <c r="X85" s="74">
        <f t="shared" si="30"/>
        <v>0</v>
      </c>
      <c r="Y85" s="74">
        <f t="shared" si="31"/>
        <v>0</v>
      </c>
      <c r="Z85" s="74">
        <f t="shared" si="32"/>
        <v>0</v>
      </c>
      <c r="AA85" s="75">
        <f t="shared" si="33"/>
        <v>0</v>
      </c>
      <c r="AC85" s="65">
        <f t="shared" si="34"/>
        <v>1.4999999999999999E-2</v>
      </c>
      <c r="AD85" s="51">
        <f t="shared" si="35"/>
        <v>1.4999999999999999E-2</v>
      </c>
      <c r="AE85" s="51">
        <f t="shared" si="36"/>
        <v>1.4999999999999999E-2</v>
      </c>
      <c r="AF85" s="51">
        <f t="shared" si="37"/>
        <v>-1.952830188679245E-2</v>
      </c>
      <c r="AG85" s="51">
        <f t="shared" si="38"/>
        <v>0.03</v>
      </c>
      <c r="AH85" s="65">
        <f t="shared" si="39"/>
        <v>0.03</v>
      </c>
      <c r="AJ85" s="67">
        <f t="shared" si="40"/>
        <v>0.73</v>
      </c>
      <c r="AK85" s="51">
        <f t="shared" si="41"/>
        <v>2.344999999999998</v>
      </c>
      <c r="AL85" s="52">
        <f t="shared" si="42"/>
        <v>2.3495454545454546</v>
      </c>
      <c r="AM85" s="52">
        <f t="shared" si="43"/>
        <v>0.40811320754716984</v>
      </c>
      <c r="AN85" s="53">
        <f t="shared" si="44"/>
        <v>0.96000000000000008</v>
      </c>
      <c r="AO85" s="67">
        <f t="shared" si="45"/>
        <v>0.12</v>
      </c>
    </row>
    <row r="86" spans="1:41" x14ac:dyDescent="0.2">
      <c r="A86">
        <f t="shared" si="46"/>
        <v>71</v>
      </c>
      <c r="B86" s="109"/>
      <c r="C86" s="123"/>
      <c r="D86" s="116"/>
      <c r="E86" s="53">
        <f t="shared" si="24"/>
        <v>1.4999999999999999E-2</v>
      </c>
      <c r="F86" s="53">
        <f t="shared" si="25"/>
        <v>0.73</v>
      </c>
      <c r="G86" s="6"/>
      <c r="H86" s="38">
        <f t="shared" si="26"/>
        <v>0</v>
      </c>
      <c r="I86" s="38">
        <f t="shared" si="27"/>
        <v>0</v>
      </c>
      <c r="V86" s="73">
        <f t="shared" si="28"/>
        <v>1</v>
      </c>
      <c r="W86" s="74">
        <f t="shared" si="29"/>
        <v>0</v>
      </c>
      <c r="X86" s="74">
        <f t="shared" si="30"/>
        <v>0</v>
      </c>
      <c r="Y86" s="74">
        <f t="shared" si="31"/>
        <v>0</v>
      </c>
      <c r="Z86" s="74">
        <f t="shared" si="32"/>
        <v>0</v>
      </c>
      <c r="AA86" s="75">
        <f t="shared" si="33"/>
        <v>0</v>
      </c>
      <c r="AC86" s="65">
        <f t="shared" si="34"/>
        <v>1.4999999999999999E-2</v>
      </c>
      <c r="AD86" s="51">
        <f t="shared" si="35"/>
        <v>1.4999999999999999E-2</v>
      </c>
      <c r="AE86" s="51">
        <f t="shared" si="36"/>
        <v>1.4999999999999999E-2</v>
      </c>
      <c r="AF86" s="51">
        <f t="shared" si="37"/>
        <v>-1.952830188679245E-2</v>
      </c>
      <c r="AG86" s="51">
        <f t="shared" si="38"/>
        <v>0.03</v>
      </c>
      <c r="AH86" s="65">
        <f t="shared" si="39"/>
        <v>0.03</v>
      </c>
      <c r="AJ86" s="67">
        <f t="shared" si="40"/>
        <v>0.73</v>
      </c>
      <c r="AK86" s="51">
        <f t="shared" si="41"/>
        <v>2.344999999999998</v>
      </c>
      <c r="AL86" s="52">
        <f t="shared" si="42"/>
        <v>2.3495454545454546</v>
      </c>
      <c r="AM86" s="52">
        <f t="shared" si="43"/>
        <v>0.40811320754716984</v>
      </c>
      <c r="AN86" s="53">
        <f t="shared" si="44"/>
        <v>0.96000000000000008</v>
      </c>
      <c r="AO86" s="67">
        <f t="shared" si="45"/>
        <v>0.12</v>
      </c>
    </row>
    <row r="87" spans="1:41" x14ac:dyDescent="0.2">
      <c r="A87">
        <f t="shared" si="46"/>
        <v>72</v>
      </c>
      <c r="B87" s="109"/>
      <c r="C87" s="123"/>
      <c r="D87" s="116"/>
      <c r="E87" s="53">
        <f t="shared" si="24"/>
        <v>1.4999999999999999E-2</v>
      </c>
      <c r="F87" s="53">
        <f t="shared" si="25"/>
        <v>0.73</v>
      </c>
      <c r="G87" s="6"/>
      <c r="H87" s="38">
        <f t="shared" si="26"/>
        <v>0</v>
      </c>
      <c r="I87" s="38">
        <f t="shared" si="27"/>
        <v>0</v>
      </c>
      <c r="V87" s="73">
        <f t="shared" si="28"/>
        <v>1</v>
      </c>
      <c r="W87" s="74">
        <f t="shared" si="29"/>
        <v>0</v>
      </c>
      <c r="X87" s="74">
        <f t="shared" si="30"/>
        <v>0</v>
      </c>
      <c r="Y87" s="74">
        <f t="shared" si="31"/>
        <v>0</v>
      </c>
      <c r="Z87" s="74">
        <f t="shared" si="32"/>
        <v>0</v>
      </c>
      <c r="AA87" s="75">
        <f t="shared" si="33"/>
        <v>0</v>
      </c>
      <c r="AC87" s="65">
        <f t="shared" si="34"/>
        <v>1.4999999999999999E-2</v>
      </c>
      <c r="AD87" s="51">
        <f t="shared" si="35"/>
        <v>1.4999999999999999E-2</v>
      </c>
      <c r="AE87" s="51">
        <f t="shared" si="36"/>
        <v>1.4999999999999999E-2</v>
      </c>
      <c r="AF87" s="51">
        <f t="shared" si="37"/>
        <v>-1.952830188679245E-2</v>
      </c>
      <c r="AG87" s="51">
        <f t="shared" si="38"/>
        <v>0.03</v>
      </c>
      <c r="AH87" s="65">
        <f t="shared" si="39"/>
        <v>0.03</v>
      </c>
      <c r="AJ87" s="67">
        <f t="shared" si="40"/>
        <v>0.73</v>
      </c>
      <c r="AK87" s="51">
        <f t="shared" si="41"/>
        <v>2.344999999999998</v>
      </c>
      <c r="AL87" s="52">
        <f t="shared" si="42"/>
        <v>2.3495454545454546</v>
      </c>
      <c r="AM87" s="52">
        <f t="shared" si="43"/>
        <v>0.40811320754716984</v>
      </c>
      <c r="AN87" s="53">
        <f t="shared" si="44"/>
        <v>0.96000000000000008</v>
      </c>
      <c r="AO87" s="67">
        <f t="shared" si="45"/>
        <v>0.12</v>
      </c>
    </row>
    <row r="88" spans="1:41" x14ac:dyDescent="0.2">
      <c r="A88">
        <f t="shared" si="46"/>
        <v>73</v>
      </c>
      <c r="B88" s="109"/>
      <c r="C88" s="123"/>
      <c r="D88" s="116"/>
      <c r="E88" s="53">
        <f t="shared" si="24"/>
        <v>1.4999999999999999E-2</v>
      </c>
      <c r="F88" s="53">
        <f t="shared" si="25"/>
        <v>0.73</v>
      </c>
      <c r="G88" s="6"/>
      <c r="H88" s="38">
        <f t="shared" si="26"/>
        <v>0</v>
      </c>
      <c r="I88" s="38">
        <f t="shared" si="27"/>
        <v>0</v>
      </c>
      <c r="V88" s="73">
        <f t="shared" si="28"/>
        <v>1</v>
      </c>
      <c r="W88" s="74">
        <f t="shared" si="29"/>
        <v>0</v>
      </c>
      <c r="X88" s="74">
        <f t="shared" si="30"/>
        <v>0</v>
      </c>
      <c r="Y88" s="74">
        <f t="shared" si="31"/>
        <v>0</v>
      </c>
      <c r="Z88" s="74">
        <f t="shared" si="32"/>
        <v>0</v>
      </c>
      <c r="AA88" s="75">
        <f t="shared" si="33"/>
        <v>0</v>
      </c>
      <c r="AC88" s="65">
        <f t="shared" si="34"/>
        <v>1.4999999999999999E-2</v>
      </c>
      <c r="AD88" s="51">
        <f t="shared" si="35"/>
        <v>1.4999999999999999E-2</v>
      </c>
      <c r="AE88" s="51">
        <f t="shared" si="36"/>
        <v>1.4999999999999999E-2</v>
      </c>
      <c r="AF88" s="51">
        <f t="shared" si="37"/>
        <v>-1.952830188679245E-2</v>
      </c>
      <c r="AG88" s="51">
        <f t="shared" si="38"/>
        <v>0.03</v>
      </c>
      <c r="AH88" s="65">
        <f t="shared" si="39"/>
        <v>0.03</v>
      </c>
      <c r="AJ88" s="67">
        <f t="shared" si="40"/>
        <v>0.73</v>
      </c>
      <c r="AK88" s="51">
        <f t="shared" si="41"/>
        <v>2.344999999999998</v>
      </c>
      <c r="AL88" s="52">
        <f t="shared" si="42"/>
        <v>2.3495454545454546</v>
      </c>
      <c r="AM88" s="52">
        <f t="shared" si="43"/>
        <v>0.40811320754716984</v>
      </c>
      <c r="AN88" s="53">
        <f t="shared" si="44"/>
        <v>0.96000000000000008</v>
      </c>
      <c r="AO88" s="67">
        <f t="shared" si="45"/>
        <v>0.12</v>
      </c>
    </row>
    <row r="89" spans="1:41" x14ac:dyDescent="0.2">
      <c r="A89">
        <f t="shared" si="46"/>
        <v>74</v>
      </c>
      <c r="B89" s="109"/>
      <c r="C89" s="123"/>
      <c r="D89" s="116"/>
      <c r="E89" s="53">
        <f t="shared" si="24"/>
        <v>1.4999999999999999E-2</v>
      </c>
      <c r="F89" s="53">
        <f t="shared" si="25"/>
        <v>0.73</v>
      </c>
      <c r="G89" s="6"/>
      <c r="H89" s="38">
        <f t="shared" si="26"/>
        <v>0</v>
      </c>
      <c r="I89" s="38">
        <f t="shared" si="27"/>
        <v>0</v>
      </c>
      <c r="V89" s="73">
        <f t="shared" si="28"/>
        <v>1</v>
      </c>
      <c r="W89" s="74">
        <f t="shared" si="29"/>
        <v>0</v>
      </c>
      <c r="X89" s="74">
        <f t="shared" si="30"/>
        <v>0</v>
      </c>
      <c r="Y89" s="74">
        <f t="shared" si="31"/>
        <v>0</v>
      </c>
      <c r="Z89" s="74">
        <f t="shared" si="32"/>
        <v>0</v>
      </c>
      <c r="AA89" s="75">
        <f t="shared" si="33"/>
        <v>0</v>
      </c>
      <c r="AC89" s="65">
        <f t="shared" si="34"/>
        <v>1.4999999999999999E-2</v>
      </c>
      <c r="AD89" s="51">
        <f t="shared" si="35"/>
        <v>1.4999999999999999E-2</v>
      </c>
      <c r="AE89" s="51">
        <f t="shared" si="36"/>
        <v>1.4999999999999999E-2</v>
      </c>
      <c r="AF89" s="51">
        <f t="shared" si="37"/>
        <v>-1.952830188679245E-2</v>
      </c>
      <c r="AG89" s="51">
        <f t="shared" si="38"/>
        <v>0.03</v>
      </c>
      <c r="AH89" s="65">
        <f t="shared" si="39"/>
        <v>0.03</v>
      </c>
      <c r="AJ89" s="67">
        <f t="shared" si="40"/>
        <v>0.73</v>
      </c>
      <c r="AK89" s="51">
        <f t="shared" si="41"/>
        <v>2.344999999999998</v>
      </c>
      <c r="AL89" s="52">
        <f t="shared" si="42"/>
        <v>2.3495454545454546</v>
      </c>
      <c r="AM89" s="52">
        <f t="shared" si="43"/>
        <v>0.40811320754716984</v>
      </c>
      <c r="AN89" s="53">
        <f t="shared" si="44"/>
        <v>0.96000000000000008</v>
      </c>
      <c r="AO89" s="67">
        <f t="shared" si="45"/>
        <v>0.12</v>
      </c>
    </row>
    <row r="90" spans="1:41" x14ac:dyDescent="0.2">
      <c r="A90">
        <f t="shared" si="46"/>
        <v>75</v>
      </c>
      <c r="B90" s="109"/>
      <c r="C90" s="123"/>
      <c r="D90" s="116"/>
      <c r="E90" s="53">
        <f t="shared" si="24"/>
        <v>1.4999999999999999E-2</v>
      </c>
      <c r="F90" s="53">
        <f t="shared" si="25"/>
        <v>0.73</v>
      </c>
      <c r="G90" s="6"/>
      <c r="H90" s="38">
        <f t="shared" si="26"/>
        <v>0</v>
      </c>
      <c r="I90" s="38">
        <f t="shared" si="27"/>
        <v>0</v>
      </c>
      <c r="V90" s="73">
        <f t="shared" si="28"/>
        <v>1</v>
      </c>
      <c r="W90" s="74">
        <f t="shared" si="29"/>
        <v>0</v>
      </c>
      <c r="X90" s="74">
        <f t="shared" si="30"/>
        <v>0</v>
      </c>
      <c r="Y90" s="74">
        <f t="shared" si="31"/>
        <v>0</v>
      </c>
      <c r="Z90" s="74">
        <f t="shared" si="32"/>
        <v>0</v>
      </c>
      <c r="AA90" s="75">
        <f t="shared" si="33"/>
        <v>0</v>
      </c>
      <c r="AC90" s="65">
        <f t="shared" si="34"/>
        <v>1.4999999999999999E-2</v>
      </c>
      <c r="AD90" s="51">
        <f t="shared" si="35"/>
        <v>1.4999999999999999E-2</v>
      </c>
      <c r="AE90" s="51">
        <f t="shared" si="36"/>
        <v>1.4999999999999999E-2</v>
      </c>
      <c r="AF90" s="51">
        <f t="shared" si="37"/>
        <v>-1.952830188679245E-2</v>
      </c>
      <c r="AG90" s="51">
        <f t="shared" si="38"/>
        <v>0.03</v>
      </c>
      <c r="AH90" s="65">
        <f t="shared" si="39"/>
        <v>0.03</v>
      </c>
      <c r="AJ90" s="67">
        <f t="shared" si="40"/>
        <v>0.73</v>
      </c>
      <c r="AK90" s="51">
        <f t="shared" si="41"/>
        <v>2.344999999999998</v>
      </c>
      <c r="AL90" s="52">
        <f t="shared" si="42"/>
        <v>2.3495454545454546</v>
      </c>
      <c r="AM90" s="52">
        <f t="shared" si="43"/>
        <v>0.40811320754716984</v>
      </c>
      <c r="AN90" s="53">
        <f t="shared" si="44"/>
        <v>0.96000000000000008</v>
      </c>
      <c r="AO90" s="67">
        <f t="shared" si="45"/>
        <v>0.12</v>
      </c>
    </row>
    <row r="91" spans="1:41" x14ac:dyDescent="0.2">
      <c r="A91">
        <f t="shared" si="46"/>
        <v>76</v>
      </c>
      <c r="B91" s="109"/>
      <c r="C91" s="123"/>
      <c r="D91" s="116"/>
      <c r="E91" s="53">
        <f t="shared" si="24"/>
        <v>1.4999999999999999E-2</v>
      </c>
      <c r="F91" s="53">
        <f t="shared" si="25"/>
        <v>0.73</v>
      </c>
      <c r="G91" s="6"/>
      <c r="H91" s="38">
        <f t="shared" si="26"/>
        <v>0</v>
      </c>
      <c r="I91" s="38">
        <f t="shared" si="27"/>
        <v>0</v>
      </c>
      <c r="V91" s="73">
        <f t="shared" si="28"/>
        <v>1</v>
      </c>
      <c r="W91" s="74">
        <f t="shared" si="29"/>
        <v>0</v>
      </c>
      <c r="X91" s="74">
        <f t="shared" si="30"/>
        <v>0</v>
      </c>
      <c r="Y91" s="74">
        <f t="shared" si="31"/>
        <v>0</v>
      </c>
      <c r="Z91" s="74">
        <f t="shared" si="32"/>
        <v>0</v>
      </c>
      <c r="AA91" s="75">
        <f t="shared" si="33"/>
        <v>0</v>
      </c>
      <c r="AC91" s="65">
        <f t="shared" si="34"/>
        <v>1.4999999999999999E-2</v>
      </c>
      <c r="AD91" s="51">
        <f t="shared" si="35"/>
        <v>1.4999999999999999E-2</v>
      </c>
      <c r="AE91" s="51">
        <f t="shared" si="36"/>
        <v>1.4999999999999999E-2</v>
      </c>
      <c r="AF91" s="51">
        <f t="shared" si="37"/>
        <v>-1.952830188679245E-2</v>
      </c>
      <c r="AG91" s="51">
        <f t="shared" si="38"/>
        <v>0.03</v>
      </c>
      <c r="AH91" s="65">
        <f t="shared" si="39"/>
        <v>0.03</v>
      </c>
      <c r="AJ91" s="67">
        <f t="shared" si="40"/>
        <v>0.73</v>
      </c>
      <c r="AK91" s="51">
        <f t="shared" si="41"/>
        <v>2.344999999999998</v>
      </c>
      <c r="AL91" s="52">
        <f t="shared" si="42"/>
        <v>2.3495454545454546</v>
      </c>
      <c r="AM91" s="52">
        <f t="shared" si="43"/>
        <v>0.40811320754716984</v>
      </c>
      <c r="AN91" s="53">
        <f t="shared" si="44"/>
        <v>0.96000000000000008</v>
      </c>
      <c r="AO91" s="67">
        <f t="shared" si="45"/>
        <v>0.12</v>
      </c>
    </row>
    <row r="92" spans="1:41" x14ac:dyDescent="0.2">
      <c r="A92">
        <f t="shared" si="46"/>
        <v>77</v>
      </c>
      <c r="B92" s="109"/>
      <c r="C92" s="123"/>
      <c r="D92" s="116"/>
      <c r="E92" s="53">
        <f t="shared" si="24"/>
        <v>1.4999999999999999E-2</v>
      </c>
      <c r="F92" s="53">
        <f t="shared" si="25"/>
        <v>0.73</v>
      </c>
      <c r="G92" s="6"/>
      <c r="H92" s="38">
        <f t="shared" si="26"/>
        <v>0</v>
      </c>
      <c r="I92" s="38">
        <f t="shared" si="27"/>
        <v>0</v>
      </c>
      <c r="V92" s="73">
        <f t="shared" si="28"/>
        <v>1</v>
      </c>
      <c r="W92" s="74">
        <f t="shared" si="29"/>
        <v>0</v>
      </c>
      <c r="X92" s="74">
        <f t="shared" si="30"/>
        <v>0</v>
      </c>
      <c r="Y92" s="74">
        <f t="shared" si="31"/>
        <v>0</v>
      </c>
      <c r="Z92" s="74">
        <f t="shared" si="32"/>
        <v>0</v>
      </c>
      <c r="AA92" s="75">
        <f t="shared" si="33"/>
        <v>0</v>
      </c>
      <c r="AC92" s="65">
        <f t="shared" si="34"/>
        <v>1.4999999999999999E-2</v>
      </c>
      <c r="AD92" s="51">
        <f t="shared" si="35"/>
        <v>1.4999999999999999E-2</v>
      </c>
      <c r="AE92" s="51">
        <f t="shared" si="36"/>
        <v>1.4999999999999999E-2</v>
      </c>
      <c r="AF92" s="51">
        <f t="shared" si="37"/>
        <v>-1.952830188679245E-2</v>
      </c>
      <c r="AG92" s="51">
        <f t="shared" si="38"/>
        <v>0.03</v>
      </c>
      <c r="AH92" s="65">
        <f t="shared" si="39"/>
        <v>0.03</v>
      </c>
      <c r="AJ92" s="67">
        <f t="shared" si="40"/>
        <v>0.73</v>
      </c>
      <c r="AK92" s="51">
        <f t="shared" si="41"/>
        <v>2.344999999999998</v>
      </c>
      <c r="AL92" s="52">
        <f t="shared" si="42"/>
        <v>2.3495454545454546</v>
      </c>
      <c r="AM92" s="52">
        <f t="shared" si="43"/>
        <v>0.40811320754716984</v>
      </c>
      <c r="AN92" s="53">
        <f t="shared" si="44"/>
        <v>0.96000000000000008</v>
      </c>
      <c r="AO92" s="67">
        <f t="shared" si="45"/>
        <v>0.12</v>
      </c>
    </row>
    <row r="93" spans="1:41" x14ac:dyDescent="0.2">
      <c r="A93">
        <f t="shared" si="46"/>
        <v>78</v>
      </c>
      <c r="B93" s="109"/>
      <c r="C93" s="123"/>
      <c r="D93" s="116"/>
      <c r="E93" s="53">
        <f t="shared" si="24"/>
        <v>1.4999999999999999E-2</v>
      </c>
      <c r="F93" s="53">
        <f t="shared" si="25"/>
        <v>0.73</v>
      </c>
      <c r="G93" s="6"/>
      <c r="H93" s="38">
        <f t="shared" si="26"/>
        <v>0</v>
      </c>
      <c r="I93" s="38">
        <f t="shared" si="27"/>
        <v>0</v>
      </c>
      <c r="V93" s="73">
        <f t="shared" si="28"/>
        <v>1</v>
      </c>
      <c r="W93" s="74">
        <f t="shared" si="29"/>
        <v>0</v>
      </c>
      <c r="X93" s="74">
        <f t="shared" si="30"/>
        <v>0</v>
      </c>
      <c r="Y93" s="74">
        <f t="shared" si="31"/>
        <v>0</v>
      </c>
      <c r="Z93" s="74">
        <f t="shared" si="32"/>
        <v>0</v>
      </c>
      <c r="AA93" s="75">
        <f t="shared" si="33"/>
        <v>0</v>
      </c>
      <c r="AC93" s="65">
        <f t="shared" si="34"/>
        <v>1.4999999999999999E-2</v>
      </c>
      <c r="AD93" s="51">
        <f t="shared" si="35"/>
        <v>1.4999999999999999E-2</v>
      </c>
      <c r="AE93" s="51">
        <f t="shared" si="36"/>
        <v>1.4999999999999999E-2</v>
      </c>
      <c r="AF93" s="51">
        <f t="shared" si="37"/>
        <v>-1.952830188679245E-2</v>
      </c>
      <c r="AG93" s="51">
        <f t="shared" si="38"/>
        <v>0.03</v>
      </c>
      <c r="AH93" s="65">
        <f t="shared" si="39"/>
        <v>0.03</v>
      </c>
      <c r="AJ93" s="67">
        <f t="shared" si="40"/>
        <v>0.73</v>
      </c>
      <c r="AK93" s="51">
        <f t="shared" si="41"/>
        <v>2.344999999999998</v>
      </c>
      <c r="AL93" s="52">
        <f t="shared" si="42"/>
        <v>2.3495454545454546</v>
      </c>
      <c r="AM93" s="52">
        <f t="shared" si="43"/>
        <v>0.40811320754716984</v>
      </c>
      <c r="AN93" s="53">
        <f t="shared" si="44"/>
        <v>0.96000000000000008</v>
      </c>
      <c r="AO93" s="67">
        <f t="shared" si="45"/>
        <v>0.12</v>
      </c>
    </row>
    <row r="94" spans="1:41" x14ac:dyDescent="0.2">
      <c r="A94">
        <f t="shared" si="46"/>
        <v>79</v>
      </c>
      <c r="B94" s="109"/>
      <c r="C94" s="123"/>
      <c r="D94" s="116"/>
      <c r="E94" s="53">
        <f t="shared" si="24"/>
        <v>1.4999999999999999E-2</v>
      </c>
      <c r="F94" s="53">
        <f t="shared" si="25"/>
        <v>0.73</v>
      </c>
      <c r="G94" s="6"/>
      <c r="H94" s="38">
        <f t="shared" si="26"/>
        <v>0</v>
      </c>
      <c r="I94" s="38">
        <f t="shared" si="27"/>
        <v>0</v>
      </c>
      <c r="V94" s="73">
        <f t="shared" si="28"/>
        <v>1</v>
      </c>
      <c r="W94" s="74">
        <f t="shared" si="29"/>
        <v>0</v>
      </c>
      <c r="X94" s="74">
        <f t="shared" si="30"/>
        <v>0</v>
      </c>
      <c r="Y94" s="74">
        <f t="shared" si="31"/>
        <v>0</v>
      </c>
      <c r="Z94" s="74">
        <f t="shared" si="32"/>
        <v>0</v>
      </c>
      <c r="AA94" s="75">
        <f t="shared" si="33"/>
        <v>0</v>
      </c>
      <c r="AC94" s="65">
        <f t="shared" si="34"/>
        <v>1.4999999999999999E-2</v>
      </c>
      <c r="AD94" s="51">
        <f t="shared" si="35"/>
        <v>1.4999999999999999E-2</v>
      </c>
      <c r="AE94" s="51">
        <f t="shared" si="36"/>
        <v>1.4999999999999999E-2</v>
      </c>
      <c r="AF94" s="51">
        <f t="shared" si="37"/>
        <v>-1.952830188679245E-2</v>
      </c>
      <c r="AG94" s="51">
        <f t="shared" si="38"/>
        <v>0.03</v>
      </c>
      <c r="AH94" s="65">
        <f t="shared" si="39"/>
        <v>0.03</v>
      </c>
      <c r="AJ94" s="67">
        <f t="shared" si="40"/>
        <v>0.73</v>
      </c>
      <c r="AK94" s="51">
        <f t="shared" si="41"/>
        <v>2.344999999999998</v>
      </c>
      <c r="AL94" s="52">
        <f t="shared" si="42"/>
        <v>2.3495454545454546</v>
      </c>
      <c r="AM94" s="52">
        <f t="shared" si="43"/>
        <v>0.40811320754716984</v>
      </c>
      <c r="AN94" s="53">
        <f t="shared" si="44"/>
        <v>0.96000000000000008</v>
      </c>
      <c r="AO94" s="67">
        <f t="shared" si="45"/>
        <v>0.12</v>
      </c>
    </row>
    <row r="95" spans="1:41" x14ac:dyDescent="0.2">
      <c r="A95">
        <f t="shared" si="46"/>
        <v>80</v>
      </c>
      <c r="B95" s="109"/>
      <c r="C95" s="123"/>
      <c r="D95" s="116"/>
      <c r="E95" s="53">
        <f t="shared" si="24"/>
        <v>1.4999999999999999E-2</v>
      </c>
      <c r="F95" s="53">
        <f t="shared" si="25"/>
        <v>0.73</v>
      </c>
      <c r="G95" s="6"/>
      <c r="H95" s="38">
        <f t="shared" si="26"/>
        <v>0</v>
      </c>
      <c r="I95" s="38">
        <f t="shared" si="27"/>
        <v>0</v>
      </c>
      <c r="V95" s="73">
        <f t="shared" si="28"/>
        <v>1</v>
      </c>
      <c r="W95" s="74">
        <f t="shared" si="29"/>
        <v>0</v>
      </c>
      <c r="X95" s="74">
        <f t="shared" si="30"/>
        <v>0</v>
      </c>
      <c r="Y95" s="74">
        <f t="shared" si="31"/>
        <v>0</v>
      </c>
      <c r="Z95" s="74">
        <f t="shared" si="32"/>
        <v>0</v>
      </c>
      <c r="AA95" s="75">
        <f t="shared" si="33"/>
        <v>0</v>
      </c>
      <c r="AC95" s="65">
        <f t="shared" si="34"/>
        <v>1.4999999999999999E-2</v>
      </c>
      <c r="AD95" s="51">
        <f t="shared" si="35"/>
        <v>1.4999999999999999E-2</v>
      </c>
      <c r="AE95" s="51">
        <f t="shared" si="36"/>
        <v>1.4999999999999999E-2</v>
      </c>
      <c r="AF95" s="51">
        <f t="shared" si="37"/>
        <v>-1.952830188679245E-2</v>
      </c>
      <c r="AG95" s="51">
        <f t="shared" si="38"/>
        <v>0.03</v>
      </c>
      <c r="AH95" s="65">
        <f t="shared" si="39"/>
        <v>0.03</v>
      </c>
      <c r="AJ95" s="67">
        <f t="shared" si="40"/>
        <v>0.73</v>
      </c>
      <c r="AK95" s="51">
        <f t="shared" si="41"/>
        <v>2.344999999999998</v>
      </c>
      <c r="AL95" s="52">
        <f t="shared" si="42"/>
        <v>2.3495454545454546</v>
      </c>
      <c r="AM95" s="52">
        <f t="shared" si="43"/>
        <v>0.40811320754716984</v>
      </c>
      <c r="AN95" s="53">
        <f t="shared" si="44"/>
        <v>0.96000000000000008</v>
      </c>
      <c r="AO95" s="67">
        <f t="shared" si="45"/>
        <v>0.12</v>
      </c>
    </row>
    <row r="96" spans="1:41" x14ac:dyDescent="0.2">
      <c r="A96">
        <f t="shared" si="46"/>
        <v>81</v>
      </c>
      <c r="B96" s="109"/>
      <c r="C96" s="123"/>
      <c r="D96" s="116"/>
      <c r="E96" s="53">
        <f t="shared" si="24"/>
        <v>1.4999999999999999E-2</v>
      </c>
      <c r="F96" s="53">
        <f t="shared" si="25"/>
        <v>0.73</v>
      </c>
      <c r="G96" s="6"/>
      <c r="H96" s="38">
        <f t="shared" si="26"/>
        <v>0</v>
      </c>
      <c r="I96" s="38">
        <f t="shared" si="27"/>
        <v>0</v>
      </c>
      <c r="V96" s="73">
        <f t="shared" si="28"/>
        <v>1</v>
      </c>
      <c r="W96" s="74">
        <f t="shared" si="29"/>
        <v>0</v>
      </c>
      <c r="X96" s="74">
        <f t="shared" si="30"/>
        <v>0</v>
      </c>
      <c r="Y96" s="74">
        <f t="shared" si="31"/>
        <v>0</v>
      </c>
      <c r="Z96" s="74">
        <f t="shared" si="32"/>
        <v>0</v>
      </c>
      <c r="AA96" s="75">
        <f t="shared" si="33"/>
        <v>0</v>
      </c>
      <c r="AC96" s="65">
        <f t="shared" si="34"/>
        <v>1.4999999999999999E-2</v>
      </c>
      <c r="AD96" s="51">
        <f t="shared" si="35"/>
        <v>1.4999999999999999E-2</v>
      </c>
      <c r="AE96" s="51">
        <f t="shared" si="36"/>
        <v>1.4999999999999999E-2</v>
      </c>
      <c r="AF96" s="51">
        <f t="shared" si="37"/>
        <v>-1.952830188679245E-2</v>
      </c>
      <c r="AG96" s="51">
        <f t="shared" si="38"/>
        <v>0.03</v>
      </c>
      <c r="AH96" s="65">
        <f t="shared" si="39"/>
        <v>0.03</v>
      </c>
      <c r="AJ96" s="67">
        <f t="shared" si="40"/>
        <v>0.73</v>
      </c>
      <c r="AK96" s="51">
        <f t="shared" si="41"/>
        <v>2.344999999999998</v>
      </c>
      <c r="AL96" s="52">
        <f t="shared" si="42"/>
        <v>2.3495454545454546</v>
      </c>
      <c r="AM96" s="52">
        <f t="shared" si="43"/>
        <v>0.40811320754716984</v>
      </c>
      <c r="AN96" s="53">
        <f t="shared" si="44"/>
        <v>0.96000000000000008</v>
      </c>
      <c r="AO96" s="67">
        <f t="shared" si="45"/>
        <v>0.12</v>
      </c>
    </row>
    <row r="97" spans="1:41" x14ac:dyDescent="0.2">
      <c r="A97">
        <f t="shared" si="46"/>
        <v>82</v>
      </c>
      <c r="B97" s="109"/>
      <c r="C97" s="123"/>
      <c r="D97" s="116"/>
      <c r="E97" s="53">
        <f t="shared" si="24"/>
        <v>1.4999999999999999E-2</v>
      </c>
      <c r="F97" s="53">
        <f t="shared" si="25"/>
        <v>0.73</v>
      </c>
      <c r="G97" s="6"/>
      <c r="H97" s="38">
        <f t="shared" si="26"/>
        <v>0</v>
      </c>
      <c r="I97" s="38">
        <f t="shared" si="27"/>
        <v>0</v>
      </c>
      <c r="V97" s="73">
        <f t="shared" si="28"/>
        <v>1</v>
      </c>
      <c r="W97" s="74">
        <f t="shared" si="29"/>
        <v>0</v>
      </c>
      <c r="X97" s="74">
        <f t="shared" si="30"/>
        <v>0</v>
      </c>
      <c r="Y97" s="74">
        <f t="shared" si="31"/>
        <v>0</v>
      </c>
      <c r="Z97" s="74">
        <f t="shared" si="32"/>
        <v>0</v>
      </c>
      <c r="AA97" s="75">
        <f t="shared" si="33"/>
        <v>0</v>
      </c>
      <c r="AC97" s="65">
        <f t="shared" si="34"/>
        <v>1.4999999999999999E-2</v>
      </c>
      <c r="AD97" s="51">
        <f t="shared" si="35"/>
        <v>1.4999999999999999E-2</v>
      </c>
      <c r="AE97" s="51">
        <f t="shared" si="36"/>
        <v>1.4999999999999999E-2</v>
      </c>
      <c r="AF97" s="51">
        <f t="shared" si="37"/>
        <v>-1.952830188679245E-2</v>
      </c>
      <c r="AG97" s="51">
        <f t="shared" si="38"/>
        <v>0.03</v>
      </c>
      <c r="AH97" s="65">
        <f t="shared" si="39"/>
        <v>0.03</v>
      </c>
      <c r="AJ97" s="67">
        <f t="shared" si="40"/>
        <v>0.73</v>
      </c>
      <c r="AK97" s="51">
        <f t="shared" si="41"/>
        <v>2.344999999999998</v>
      </c>
      <c r="AL97" s="52">
        <f t="shared" si="42"/>
        <v>2.3495454545454546</v>
      </c>
      <c r="AM97" s="52">
        <f t="shared" si="43"/>
        <v>0.40811320754716984</v>
      </c>
      <c r="AN97" s="53">
        <f t="shared" si="44"/>
        <v>0.96000000000000008</v>
      </c>
      <c r="AO97" s="67">
        <f t="shared" si="45"/>
        <v>0.12</v>
      </c>
    </row>
    <row r="98" spans="1:41" x14ac:dyDescent="0.2">
      <c r="A98">
        <f t="shared" si="46"/>
        <v>83</v>
      </c>
      <c r="B98" s="109"/>
      <c r="C98" s="123"/>
      <c r="D98" s="116"/>
      <c r="E98" s="53">
        <f t="shared" si="24"/>
        <v>1.4999999999999999E-2</v>
      </c>
      <c r="F98" s="53">
        <f t="shared" si="25"/>
        <v>0.73</v>
      </c>
      <c r="G98" s="6"/>
      <c r="H98" s="38">
        <f t="shared" si="26"/>
        <v>0</v>
      </c>
      <c r="I98" s="38">
        <f t="shared" si="27"/>
        <v>0</v>
      </c>
      <c r="V98" s="73">
        <f t="shared" si="28"/>
        <v>1</v>
      </c>
      <c r="W98" s="74">
        <f t="shared" si="29"/>
        <v>0</v>
      </c>
      <c r="X98" s="74">
        <f t="shared" si="30"/>
        <v>0</v>
      </c>
      <c r="Y98" s="74">
        <f t="shared" si="31"/>
        <v>0</v>
      </c>
      <c r="Z98" s="74">
        <f t="shared" si="32"/>
        <v>0</v>
      </c>
      <c r="AA98" s="75">
        <f t="shared" si="33"/>
        <v>0</v>
      </c>
      <c r="AC98" s="65">
        <f t="shared" si="34"/>
        <v>1.4999999999999999E-2</v>
      </c>
      <c r="AD98" s="51">
        <f t="shared" si="35"/>
        <v>1.4999999999999999E-2</v>
      </c>
      <c r="AE98" s="51">
        <f t="shared" si="36"/>
        <v>1.4999999999999999E-2</v>
      </c>
      <c r="AF98" s="51">
        <f t="shared" si="37"/>
        <v>-1.952830188679245E-2</v>
      </c>
      <c r="AG98" s="51">
        <f t="shared" si="38"/>
        <v>0.03</v>
      </c>
      <c r="AH98" s="65">
        <f t="shared" si="39"/>
        <v>0.03</v>
      </c>
      <c r="AJ98" s="67">
        <f t="shared" si="40"/>
        <v>0.73</v>
      </c>
      <c r="AK98" s="51">
        <f t="shared" si="41"/>
        <v>2.344999999999998</v>
      </c>
      <c r="AL98" s="52">
        <f t="shared" si="42"/>
        <v>2.3495454545454546</v>
      </c>
      <c r="AM98" s="52">
        <f t="shared" si="43"/>
        <v>0.40811320754716984</v>
      </c>
      <c r="AN98" s="53">
        <f t="shared" si="44"/>
        <v>0.96000000000000008</v>
      </c>
      <c r="AO98" s="67">
        <f t="shared" si="45"/>
        <v>0.12</v>
      </c>
    </row>
    <row r="99" spans="1:41" x14ac:dyDescent="0.2">
      <c r="A99">
        <f t="shared" si="46"/>
        <v>84</v>
      </c>
      <c r="B99" s="109"/>
      <c r="C99" s="123"/>
      <c r="D99" s="116"/>
      <c r="E99" s="53">
        <f t="shared" si="24"/>
        <v>1.4999999999999999E-2</v>
      </c>
      <c r="F99" s="53">
        <f t="shared" si="25"/>
        <v>0.73</v>
      </c>
      <c r="G99" s="6"/>
      <c r="H99" s="38">
        <f t="shared" si="26"/>
        <v>0</v>
      </c>
      <c r="I99" s="38">
        <f t="shared" si="27"/>
        <v>0</v>
      </c>
      <c r="V99" s="73">
        <f t="shared" si="28"/>
        <v>1</v>
      </c>
      <c r="W99" s="74">
        <f t="shared" si="29"/>
        <v>0</v>
      </c>
      <c r="X99" s="74">
        <f t="shared" si="30"/>
        <v>0</v>
      </c>
      <c r="Y99" s="74">
        <f t="shared" si="31"/>
        <v>0</v>
      </c>
      <c r="Z99" s="74">
        <f t="shared" si="32"/>
        <v>0</v>
      </c>
      <c r="AA99" s="75">
        <f t="shared" si="33"/>
        <v>0</v>
      </c>
      <c r="AC99" s="65">
        <f t="shared" si="34"/>
        <v>1.4999999999999999E-2</v>
      </c>
      <c r="AD99" s="51">
        <f t="shared" si="35"/>
        <v>1.4999999999999999E-2</v>
      </c>
      <c r="AE99" s="51">
        <f t="shared" si="36"/>
        <v>1.4999999999999999E-2</v>
      </c>
      <c r="AF99" s="51">
        <f t="shared" si="37"/>
        <v>-1.952830188679245E-2</v>
      </c>
      <c r="AG99" s="51">
        <f t="shared" si="38"/>
        <v>0.03</v>
      </c>
      <c r="AH99" s="65">
        <f t="shared" si="39"/>
        <v>0.03</v>
      </c>
      <c r="AJ99" s="67">
        <f t="shared" si="40"/>
        <v>0.73</v>
      </c>
      <c r="AK99" s="51">
        <f t="shared" si="41"/>
        <v>2.344999999999998</v>
      </c>
      <c r="AL99" s="52">
        <f t="shared" si="42"/>
        <v>2.3495454545454546</v>
      </c>
      <c r="AM99" s="52">
        <f t="shared" si="43"/>
        <v>0.40811320754716984</v>
      </c>
      <c r="AN99" s="53">
        <f t="shared" si="44"/>
        <v>0.96000000000000008</v>
      </c>
      <c r="AO99" s="67">
        <f t="shared" si="45"/>
        <v>0.12</v>
      </c>
    </row>
    <row r="100" spans="1:41" x14ac:dyDescent="0.2">
      <c r="A100">
        <f t="shared" si="46"/>
        <v>85</v>
      </c>
      <c r="B100" s="109"/>
      <c r="C100" s="123"/>
      <c r="D100" s="116"/>
      <c r="E100" s="53">
        <f t="shared" si="24"/>
        <v>1.4999999999999999E-2</v>
      </c>
      <c r="F100" s="53">
        <f t="shared" si="25"/>
        <v>0.73</v>
      </c>
      <c r="G100" s="6"/>
      <c r="H100" s="38">
        <f t="shared" si="26"/>
        <v>0</v>
      </c>
      <c r="I100" s="38">
        <f t="shared" si="27"/>
        <v>0</v>
      </c>
      <c r="V100" s="73">
        <f t="shared" si="28"/>
        <v>1</v>
      </c>
      <c r="W100" s="74">
        <f t="shared" si="29"/>
        <v>0</v>
      </c>
      <c r="X100" s="74">
        <f t="shared" si="30"/>
        <v>0</v>
      </c>
      <c r="Y100" s="74">
        <f t="shared" si="31"/>
        <v>0</v>
      </c>
      <c r="Z100" s="74">
        <f t="shared" si="32"/>
        <v>0</v>
      </c>
      <c r="AA100" s="75">
        <f t="shared" si="33"/>
        <v>0</v>
      </c>
      <c r="AC100" s="65">
        <f t="shared" si="34"/>
        <v>1.4999999999999999E-2</v>
      </c>
      <c r="AD100" s="51">
        <f t="shared" si="35"/>
        <v>1.4999999999999999E-2</v>
      </c>
      <c r="AE100" s="51">
        <f t="shared" si="36"/>
        <v>1.4999999999999999E-2</v>
      </c>
      <c r="AF100" s="51">
        <f t="shared" si="37"/>
        <v>-1.952830188679245E-2</v>
      </c>
      <c r="AG100" s="51">
        <f t="shared" si="38"/>
        <v>0.03</v>
      </c>
      <c r="AH100" s="65">
        <f t="shared" si="39"/>
        <v>0.03</v>
      </c>
      <c r="AJ100" s="67">
        <f t="shared" si="40"/>
        <v>0.73</v>
      </c>
      <c r="AK100" s="51">
        <f t="shared" si="41"/>
        <v>2.344999999999998</v>
      </c>
      <c r="AL100" s="52">
        <f t="shared" si="42"/>
        <v>2.3495454545454546</v>
      </c>
      <c r="AM100" s="52">
        <f t="shared" si="43"/>
        <v>0.40811320754716984</v>
      </c>
      <c r="AN100" s="53">
        <f t="shared" si="44"/>
        <v>0.96000000000000008</v>
      </c>
      <c r="AO100" s="67">
        <f t="shared" si="45"/>
        <v>0.12</v>
      </c>
    </row>
    <row r="101" spans="1:41" x14ac:dyDescent="0.2">
      <c r="A101">
        <f t="shared" si="46"/>
        <v>86</v>
      </c>
      <c r="B101" s="109"/>
      <c r="C101" s="123"/>
      <c r="D101" s="116"/>
      <c r="E101" s="53">
        <f t="shared" si="24"/>
        <v>1.4999999999999999E-2</v>
      </c>
      <c r="F101" s="53">
        <f t="shared" si="25"/>
        <v>0.73</v>
      </c>
      <c r="G101" s="6"/>
      <c r="H101" s="38">
        <f t="shared" si="26"/>
        <v>0</v>
      </c>
      <c r="I101" s="38">
        <f t="shared" si="27"/>
        <v>0</v>
      </c>
      <c r="V101" s="73">
        <f t="shared" si="28"/>
        <v>1</v>
      </c>
      <c r="W101" s="74">
        <f t="shared" si="29"/>
        <v>0</v>
      </c>
      <c r="X101" s="74">
        <f t="shared" si="30"/>
        <v>0</v>
      </c>
      <c r="Y101" s="74">
        <f t="shared" si="31"/>
        <v>0</v>
      </c>
      <c r="Z101" s="74">
        <f t="shared" si="32"/>
        <v>0</v>
      </c>
      <c r="AA101" s="75">
        <f t="shared" si="33"/>
        <v>0</v>
      </c>
      <c r="AC101" s="65">
        <f t="shared" si="34"/>
        <v>1.4999999999999999E-2</v>
      </c>
      <c r="AD101" s="51">
        <f t="shared" si="35"/>
        <v>1.4999999999999999E-2</v>
      </c>
      <c r="AE101" s="51">
        <f t="shared" si="36"/>
        <v>1.4999999999999999E-2</v>
      </c>
      <c r="AF101" s="51">
        <f t="shared" si="37"/>
        <v>-1.952830188679245E-2</v>
      </c>
      <c r="AG101" s="51">
        <f t="shared" si="38"/>
        <v>0.03</v>
      </c>
      <c r="AH101" s="65">
        <f t="shared" si="39"/>
        <v>0.03</v>
      </c>
      <c r="AJ101" s="67">
        <f t="shared" si="40"/>
        <v>0.73</v>
      </c>
      <c r="AK101" s="51">
        <f t="shared" si="41"/>
        <v>2.344999999999998</v>
      </c>
      <c r="AL101" s="52">
        <f t="shared" si="42"/>
        <v>2.3495454545454546</v>
      </c>
      <c r="AM101" s="52">
        <f t="shared" si="43"/>
        <v>0.40811320754716984</v>
      </c>
      <c r="AN101" s="53">
        <f t="shared" si="44"/>
        <v>0.96000000000000008</v>
      </c>
      <c r="AO101" s="67">
        <f t="shared" si="45"/>
        <v>0.12</v>
      </c>
    </row>
    <row r="102" spans="1:41" x14ac:dyDescent="0.2">
      <c r="A102">
        <f>A101+1</f>
        <v>87</v>
      </c>
      <c r="B102" s="109"/>
      <c r="C102" s="123"/>
      <c r="D102" s="116"/>
      <c r="E102" s="53">
        <f t="shared" si="24"/>
        <v>1.4999999999999999E-2</v>
      </c>
      <c r="F102" s="53">
        <f t="shared" si="25"/>
        <v>0.73</v>
      </c>
      <c r="G102" s="6"/>
      <c r="H102" s="38">
        <f t="shared" si="26"/>
        <v>0</v>
      </c>
      <c r="I102" s="38">
        <f t="shared" si="27"/>
        <v>0</v>
      </c>
      <c r="V102" s="73">
        <f t="shared" si="28"/>
        <v>1</v>
      </c>
      <c r="W102" s="74">
        <f t="shared" si="29"/>
        <v>0</v>
      </c>
      <c r="X102" s="74">
        <f t="shared" si="30"/>
        <v>0</v>
      </c>
      <c r="Y102" s="74">
        <f t="shared" si="31"/>
        <v>0</v>
      </c>
      <c r="Z102" s="74">
        <f t="shared" si="32"/>
        <v>0</v>
      </c>
      <c r="AA102" s="75">
        <f t="shared" si="33"/>
        <v>0</v>
      </c>
      <c r="AC102" s="65">
        <f t="shared" si="34"/>
        <v>1.4999999999999999E-2</v>
      </c>
      <c r="AD102" s="51">
        <f t="shared" si="35"/>
        <v>1.4999999999999999E-2</v>
      </c>
      <c r="AE102" s="51">
        <f t="shared" si="36"/>
        <v>1.4999999999999999E-2</v>
      </c>
      <c r="AF102" s="51">
        <f t="shared" si="37"/>
        <v>-1.952830188679245E-2</v>
      </c>
      <c r="AG102" s="51">
        <f t="shared" si="38"/>
        <v>0.03</v>
      </c>
      <c r="AH102" s="65">
        <f t="shared" si="39"/>
        <v>0.03</v>
      </c>
      <c r="AJ102" s="67">
        <f t="shared" si="40"/>
        <v>0.73</v>
      </c>
      <c r="AK102" s="51">
        <f t="shared" si="41"/>
        <v>2.344999999999998</v>
      </c>
      <c r="AL102" s="52">
        <f t="shared" si="42"/>
        <v>2.3495454545454546</v>
      </c>
      <c r="AM102" s="52">
        <f t="shared" si="43"/>
        <v>0.40811320754716984</v>
      </c>
      <c r="AN102" s="53">
        <f t="shared" si="44"/>
        <v>0.96000000000000008</v>
      </c>
      <c r="AO102" s="67">
        <f t="shared" si="45"/>
        <v>0.12</v>
      </c>
    </row>
    <row r="103" spans="1:41" x14ac:dyDescent="0.2">
      <c r="A103">
        <f t="shared" ref="A103:A111" si="47">A102+1</f>
        <v>88</v>
      </c>
      <c r="B103" s="109"/>
      <c r="C103" s="123"/>
      <c r="D103" s="116"/>
      <c r="E103" s="53">
        <f t="shared" si="24"/>
        <v>1.4999999999999999E-2</v>
      </c>
      <c r="F103" s="53">
        <f t="shared" si="25"/>
        <v>0.73</v>
      </c>
      <c r="G103" s="6"/>
      <c r="H103" s="38">
        <f t="shared" si="26"/>
        <v>0</v>
      </c>
      <c r="I103" s="38">
        <f t="shared" si="27"/>
        <v>0</v>
      </c>
      <c r="V103" s="73">
        <f t="shared" si="28"/>
        <v>1</v>
      </c>
      <c r="W103" s="74">
        <f t="shared" si="29"/>
        <v>0</v>
      </c>
      <c r="X103" s="74">
        <f t="shared" si="30"/>
        <v>0</v>
      </c>
      <c r="Y103" s="74">
        <f t="shared" si="31"/>
        <v>0</v>
      </c>
      <c r="Z103" s="74">
        <f t="shared" si="32"/>
        <v>0</v>
      </c>
      <c r="AA103" s="75">
        <f t="shared" si="33"/>
        <v>0</v>
      </c>
      <c r="AC103" s="65">
        <f t="shared" si="34"/>
        <v>1.4999999999999999E-2</v>
      </c>
      <c r="AD103" s="51">
        <f t="shared" si="35"/>
        <v>1.4999999999999999E-2</v>
      </c>
      <c r="AE103" s="51">
        <f t="shared" si="36"/>
        <v>1.4999999999999999E-2</v>
      </c>
      <c r="AF103" s="51">
        <f t="shared" si="37"/>
        <v>-1.952830188679245E-2</v>
      </c>
      <c r="AG103" s="51">
        <f t="shared" si="38"/>
        <v>0.03</v>
      </c>
      <c r="AH103" s="65">
        <f t="shared" si="39"/>
        <v>0.03</v>
      </c>
      <c r="AJ103" s="67">
        <f t="shared" si="40"/>
        <v>0.73</v>
      </c>
      <c r="AK103" s="51">
        <f t="shared" si="41"/>
        <v>2.344999999999998</v>
      </c>
      <c r="AL103" s="52">
        <f t="shared" si="42"/>
        <v>2.3495454545454546</v>
      </c>
      <c r="AM103" s="52">
        <f t="shared" si="43"/>
        <v>0.40811320754716984</v>
      </c>
      <c r="AN103" s="53">
        <f t="shared" si="44"/>
        <v>0.96000000000000008</v>
      </c>
      <c r="AO103" s="67">
        <f t="shared" si="45"/>
        <v>0.12</v>
      </c>
    </row>
    <row r="104" spans="1:41" x14ac:dyDescent="0.2">
      <c r="A104">
        <f t="shared" si="47"/>
        <v>89</v>
      </c>
      <c r="B104" s="109"/>
      <c r="C104" s="123"/>
      <c r="D104" s="116"/>
      <c r="E104" s="53">
        <f t="shared" si="24"/>
        <v>1.4999999999999999E-2</v>
      </c>
      <c r="F104" s="53">
        <f t="shared" si="25"/>
        <v>0.73</v>
      </c>
      <c r="G104" s="6"/>
      <c r="H104" s="38">
        <f t="shared" si="26"/>
        <v>0</v>
      </c>
      <c r="I104" s="38">
        <f t="shared" si="27"/>
        <v>0</v>
      </c>
      <c r="V104" s="73">
        <f t="shared" si="28"/>
        <v>1</v>
      </c>
      <c r="W104" s="74">
        <f t="shared" si="29"/>
        <v>0</v>
      </c>
      <c r="X104" s="74">
        <f t="shared" si="30"/>
        <v>0</v>
      </c>
      <c r="Y104" s="74">
        <f t="shared" si="31"/>
        <v>0</v>
      </c>
      <c r="Z104" s="74">
        <f t="shared" si="32"/>
        <v>0</v>
      </c>
      <c r="AA104" s="75">
        <f t="shared" si="33"/>
        <v>0</v>
      </c>
      <c r="AC104" s="65">
        <f t="shared" si="34"/>
        <v>1.4999999999999999E-2</v>
      </c>
      <c r="AD104" s="51">
        <f t="shared" si="35"/>
        <v>1.4999999999999999E-2</v>
      </c>
      <c r="AE104" s="51">
        <f t="shared" si="36"/>
        <v>1.4999999999999999E-2</v>
      </c>
      <c r="AF104" s="51">
        <f t="shared" si="37"/>
        <v>-1.952830188679245E-2</v>
      </c>
      <c r="AG104" s="51">
        <f t="shared" si="38"/>
        <v>0.03</v>
      </c>
      <c r="AH104" s="65">
        <f t="shared" si="39"/>
        <v>0.03</v>
      </c>
      <c r="AJ104" s="67">
        <f t="shared" si="40"/>
        <v>0.73</v>
      </c>
      <c r="AK104" s="51">
        <f t="shared" si="41"/>
        <v>2.344999999999998</v>
      </c>
      <c r="AL104" s="52">
        <f t="shared" si="42"/>
        <v>2.3495454545454546</v>
      </c>
      <c r="AM104" s="52">
        <f t="shared" si="43"/>
        <v>0.40811320754716984</v>
      </c>
      <c r="AN104" s="53">
        <f t="shared" si="44"/>
        <v>0.96000000000000008</v>
      </c>
      <c r="AO104" s="67">
        <f t="shared" si="45"/>
        <v>0.12</v>
      </c>
    </row>
    <row r="105" spans="1:41" x14ac:dyDescent="0.2">
      <c r="A105">
        <f t="shared" si="47"/>
        <v>90</v>
      </c>
      <c r="B105" s="109"/>
      <c r="C105" s="123"/>
      <c r="D105" s="116"/>
      <c r="E105" s="53">
        <f t="shared" si="24"/>
        <v>1.4999999999999999E-2</v>
      </c>
      <c r="F105" s="53">
        <f t="shared" si="25"/>
        <v>0.73</v>
      </c>
      <c r="G105" s="6"/>
      <c r="H105" s="38">
        <f t="shared" si="26"/>
        <v>0</v>
      </c>
      <c r="I105" s="38">
        <f t="shared" si="27"/>
        <v>0</v>
      </c>
      <c r="V105" s="73">
        <f t="shared" si="28"/>
        <v>1</v>
      </c>
      <c r="W105" s="74">
        <f t="shared" si="29"/>
        <v>0</v>
      </c>
      <c r="X105" s="74">
        <f t="shared" si="30"/>
        <v>0</v>
      </c>
      <c r="Y105" s="74">
        <f t="shared" si="31"/>
        <v>0</v>
      </c>
      <c r="Z105" s="74">
        <f t="shared" si="32"/>
        <v>0</v>
      </c>
      <c r="AA105" s="75">
        <f t="shared" si="33"/>
        <v>0</v>
      </c>
      <c r="AC105" s="65">
        <f t="shared" si="34"/>
        <v>1.4999999999999999E-2</v>
      </c>
      <c r="AD105" s="51">
        <f t="shared" si="35"/>
        <v>1.4999999999999999E-2</v>
      </c>
      <c r="AE105" s="51">
        <f t="shared" si="36"/>
        <v>1.4999999999999999E-2</v>
      </c>
      <c r="AF105" s="51">
        <f t="shared" si="37"/>
        <v>-1.952830188679245E-2</v>
      </c>
      <c r="AG105" s="51">
        <f t="shared" si="38"/>
        <v>0.03</v>
      </c>
      <c r="AH105" s="65">
        <f t="shared" si="39"/>
        <v>0.03</v>
      </c>
      <c r="AJ105" s="67">
        <f t="shared" si="40"/>
        <v>0.73</v>
      </c>
      <c r="AK105" s="51">
        <f t="shared" si="41"/>
        <v>2.344999999999998</v>
      </c>
      <c r="AL105" s="52">
        <f t="shared" si="42"/>
        <v>2.3495454545454546</v>
      </c>
      <c r="AM105" s="52">
        <f t="shared" si="43"/>
        <v>0.40811320754716984</v>
      </c>
      <c r="AN105" s="53">
        <f t="shared" si="44"/>
        <v>0.96000000000000008</v>
      </c>
      <c r="AO105" s="67">
        <f t="shared" si="45"/>
        <v>0.12</v>
      </c>
    </row>
    <row r="106" spans="1:41" x14ac:dyDescent="0.2">
      <c r="A106">
        <f t="shared" si="47"/>
        <v>91</v>
      </c>
      <c r="B106" s="109"/>
      <c r="C106" s="123"/>
      <c r="D106" s="116"/>
      <c r="E106" s="53">
        <f t="shared" si="24"/>
        <v>1.4999999999999999E-2</v>
      </c>
      <c r="F106" s="53">
        <f t="shared" si="25"/>
        <v>0.73</v>
      </c>
      <c r="G106" s="6"/>
      <c r="H106" s="38">
        <f t="shared" si="26"/>
        <v>0</v>
      </c>
      <c r="I106" s="38">
        <f t="shared" si="27"/>
        <v>0</v>
      </c>
      <c r="V106" s="73">
        <f t="shared" si="28"/>
        <v>1</v>
      </c>
      <c r="W106" s="74">
        <f t="shared" si="29"/>
        <v>0</v>
      </c>
      <c r="X106" s="74">
        <f t="shared" si="30"/>
        <v>0</v>
      </c>
      <c r="Y106" s="74">
        <f t="shared" si="31"/>
        <v>0</v>
      </c>
      <c r="Z106" s="74">
        <f t="shared" si="32"/>
        <v>0</v>
      </c>
      <c r="AA106" s="75">
        <f t="shared" si="33"/>
        <v>0</v>
      </c>
      <c r="AC106" s="65">
        <f t="shared" si="34"/>
        <v>1.4999999999999999E-2</v>
      </c>
      <c r="AD106" s="51">
        <f t="shared" si="35"/>
        <v>1.4999999999999999E-2</v>
      </c>
      <c r="AE106" s="51">
        <f t="shared" si="36"/>
        <v>1.4999999999999999E-2</v>
      </c>
      <c r="AF106" s="51">
        <f t="shared" si="37"/>
        <v>-1.952830188679245E-2</v>
      </c>
      <c r="AG106" s="51">
        <f t="shared" si="38"/>
        <v>0.03</v>
      </c>
      <c r="AH106" s="65">
        <f t="shared" si="39"/>
        <v>0.03</v>
      </c>
      <c r="AJ106" s="67">
        <f t="shared" si="40"/>
        <v>0.73</v>
      </c>
      <c r="AK106" s="51">
        <f t="shared" si="41"/>
        <v>2.344999999999998</v>
      </c>
      <c r="AL106" s="52">
        <f t="shared" si="42"/>
        <v>2.3495454545454546</v>
      </c>
      <c r="AM106" s="52">
        <f t="shared" si="43"/>
        <v>0.40811320754716984</v>
      </c>
      <c r="AN106" s="53">
        <f t="shared" si="44"/>
        <v>0.96000000000000008</v>
      </c>
      <c r="AO106" s="67">
        <f t="shared" si="45"/>
        <v>0.12</v>
      </c>
    </row>
    <row r="107" spans="1:41" x14ac:dyDescent="0.2">
      <c r="A107">
        <f t="shared" si="47"/>
        <v>92</v>
      </c>
      <c r="B107" s="109"/>
      <c r="C107" s="123"/>
      <c r="D107" s="116"/>
      <c r="E107" s="53">
        <f t="shared" si="24"/>
        <v>1.4999999999999999E-2</v>
      </c>
      <c r="F107" s="53">
        <f t="shared" si="25"/>
        <v>0.73</v>
      </c>
      <c r="G107" s="6"/>
      <c r="H107" s="38">
        <f t="shared" si="26"/>
        <v>0</v>
      </c>
      <c r="I107" s="38">
        <f t="shared" si="27"/>
        <v>0</v>
      </c>
      <c r="V107" s="73">
        <f t="shared" si="28"/>
        <v>1</v>
      </c>
      <c r="W107" s="74">
        <f t="shared" si="29"/>
        <v>0</v>
      </c>
      <c r="X107" s="74">
        <f t="shared" si="30"/>
        <v>0</v>
      </c>
      <c r="Y107" s="74">
        <f t="shared" si="31"/>
        <v>0</v>
      </c>
      <c r="Z107" s="74">
        <f t="shared" si="32"/>
        <v>0</v>
      </c>
      <c r="AA107" s="75">
        <f t="shared" si="33"/>
        <v>0</v>
      </c>
      <c r="AC107" s="65">
        <f t="shared" si="34"/>
        <v>1.4999999999999999E-2</v>
      </c>
      <c r="AD107" s="51">
        <f t="shared" si="35"/>
        <v>1.4999999999999999E-2</v>
      </c>
      <c r="AE107" s="51">
        <f t="shared" si="36"/>
        <v>1.4999999999999999E-2</v>
      </c>
      <c r="AF107" s="51">
        <f t="shared" si="37"/>
        <v>-1.952830188679245E-2</v>
      </c>
      <c r="AG107" s="51">
        <f t="shared" si="38"/>
        <v>0.03</v>
      </c>
      <c r="AH107" s="65">
        <f t="shared" si="39"/>
        <v>0.03</v>
      </c>
      <c r="AJ107" s="67">
        <f t="shared" si="40"/>
        <v>0.73</v>
      </c>
      <c r="AK107" s="51">
        <f t="shared" si="41"/>
        <v>2.344999999999998</v>
      </c>
      <c r="AL107" s="52">
        <f t="shared" si="42"/>
        <v>2.3495454545454546</v>
      </c>
      <c r="AM107" s="52">
        <f t="shared" si="43"/>
        <v>0.40811320754716984</v>
      </c>
      <c r="AN107" s="53">
        <f t="shared" si="44"/>
        <v>0.96000000000000008</v>
      </c>
      <c r="AO107" s="67">
        <f t="shared" si="45"/>
        <v>0.12</v>
      </c>
    </row>
    <row r="108" spans="1:41" x14ac:dyDescent="0.2">
      <c r="A108">
        <f t="shared" si="47"/>
        <v>93</v>
      </c>
      <c r="B108" s="109"/>
      <c r="C108" s="123"/>
      <c r="D108" s="116"/>
      <c r="E108" s="53">
        <f t="shared" si="24"/>
        <v>1.4999999999999999E-2</v>
      </c>
      <c r="F108" s="53">
        <f t="shared" si="25"/>
        <v>0.73</v>
      </c>
      <c r="G108" s="6"/>
      <c r="H108" s="38">
        <f t="shared" si="26"/>
        <v>0</v>
      </c>
      <c r="I108" s="38">
        <f t="shared" si="27"/>
        <v>0</v>
      </c>
      <c r="V108" s="73">
        <f t="shared" si="28"/>
        <v>1</v>
      </c>
      <c r="W108" s="74">
        <f t="shared" si="29"/>
        <v>0</v>
      </c>
      <c r="X108" s="74">
        <f t="shared" si="30"/>
        <v>0</v>
      </c>
      <c r="Y108" s="74">
        <f t="shared" si="31"/>
        <v>0</v>
      </c>
      <c r="Z108" s="74">
        <f t="shared" si="32"/>
        <v>0</v>
      </c>
      <c r="AA108" s="75">
        <f t="shared" si="33"/>
        <v>0</v>
      </c>
      <c r="AC108" s="65">
        <f t="shared" si="34"/>
        <v>1.4999999999999999E-2</v>
      </c>
      <c r="AD108" s="51">
        <f t="shared" si="35"/>
        <v>1.4999999999999999E-2</v>
      </c>
      <c r="AE108" s="51">
        <f t="shared" si="36"/>
        <v>1.4999999999999999E-2</v>
      </c>
      <c r="AF108" s="51">
        <f t="shared" si="37"/>
        <v>-1.952830188679245E-2</v>
      </c>
      <c r="AG108" s="51">
        <f t="shared" si="38"/>
        <v>0.03</v>
      </c>
      <c r="AH108" s="65">
        <f t="shared" si="39"/>
        <v>0.03</v>
      </c>
      <c r="AJ108" s="67">
        <f t="shared" si="40"/>
        <v>0.73</v>
      </c>
      <c r="AK108" s="51">
        <f t="shared" si="41"/>
        <v>2.344999999999998</v>
      </c>
      <c r="AL108" s="52">
        <f t="shared" si="42"/>
        <v>2.3495454545454546</v>
      </c>
      <c r="AM108" s="52">
        <f t="shared" si="43"/>
        <v>0.40811320754716984</v>
      </c>
      <c r="AN108" s="53">
        <f t="shared" si="44"/>
        <v>0.96000000000000008</v>
      </c>
      <c r="AO108" s="67">
        <f t="shared" si="45"/>
        <v>0.12</v>
      </c>
    </row>
    <row r="109" spans="1:41" x14ac:dyDescent="0.2">
      <c r="A109">
        <f t="shared" si="47"/>
        <v>94</v>
      </c>
      <c r="B109" s="109"/>
      <c r="C109" s="123"/>
      <c r="D109" s="116"/>
      <c r="E109" s="53">
        <f t="shared" si="24"/>
        <v>1.4999999999999999E-2</v>
      </c>
      <c r="F109" s="53">
        <f t="shared" si="25"/>
        <v>0.73</v>
      </c>
      <c r="G109" s="6"/>
      <c r="H109" s="38">
        <f t="shared" si="26"/>
        <v>0</v>
      </c>
      <c r="I109" s="38">
        <f t="shared" si="27"/>
        <v>0</v>
      </c>
      <c r="V109" s="73">
        <f t="shared" si="28"/>
        <v>1</v>
      </c>
      <c r="W109" s="74">
        <f t="shared" si="29"/>
        <v>0</v>
      </c>
      <c r="X109" s="74">
        <f t="shared" si="30"/>
        <v>0</v>
      </c>
      <c r="Y109" s="74">
        <f t="shared" si="31"/>
        <v>0</v>
      </c>
      <c r="Z109" s="74">
        <f t="shared" si="32"/>
        <v>0</v>
      </c>
      <c r="AA109" s="75">
        <f t="shared" si="33"/>
        <v>0</v>
      </c>
      <c r="AC109" s="65">
        <f t="shared" si="34"/>
        <v>1.4999999999999999E-2</v>
      </c>
      <c r="AD109" s="51">
        <f t="shared" si="35"/>
        <v>1.4999999999999999E-2</v>
      </c>
      <c r="AE109" s="51">
        <f t="shared" si="36"/>
        <v>1.4999999999999999E-2</v>
      </c>
      <c r="AF109" s="51">
        <f t="shared" si="37"/>
        <v>-1.952830188679245E-2</v>
      </c>
      <c r="AG109" s="51">
        <f t="shared" si="38"/>
        <v>0.03</v>
      </c>
      <c r="AH109" s="65">
        <f t="shared" si="39"/>
        <v>0.03</v>
      </c>
      <c r="AJ109" s="67">
        <f t="shared" si="40"/>
        <v>0.73</v>
      </c>
      <c r="AK109" s="51">
        <f t="shared" si="41"/>
        <v>2.344999999999998</v>
      </c>
      <c r="AL109" s="52">
        <f t="shared" si="42"/>
        <v>2.3495454545454546</v>
      </c>
      <c r="AM109" s="52">
        <f t="shared" si="43"/>
        <v>0.40811320754716984</v>
      </c>
      <c r="AN109" s="53">
        <f t="shared" si="44"/>
        <v>0.96000000000000008</v>
      </c>
      <c r="AO109" s="67">
        <f t="shared" si="45"/>
        <v>0.12</v>
      </c>
    </row>
    <row r="110" spans="1:41" x14ac:dyDescent="0.2">
      <c r="A110">
        <f t="shared" si="47"/>
        <v>95</v>
      </c>
      <c r="B110" s="109"/>
      <c r="C110" s="123"/>
      <c r="D110" s="116"/>
      <c r="E110" s="53">
        <f t="shared" si="24"/>
        <v>1.4999999999999999E-2</v>
      </c>
      <c r="F110" s="53">
        <f t="shared" si="25"/>
        <v>0.73</v>
      </c>
      <c r="G110" s="6"/>
      <c r="H110" s="38">
        <f t="shared" si="26"/>
        <v>0</v>
      </c>
      <c r="I110" s="38">
        <f t="shared" si="27"/>
        <v>0</v>
      </c>
      <c r="V110" s="73">
        <f t="shared" si="28"/>
        <v>1</v>
      </c>
      <c r="W110" s="74">
        <f t="shared" si="29"/>
        <v>0</v>
      </c>
      <c r="X110" s="74">
        <f t="shared" si="30"/>
        <v>0</v>
      </c>
      <c r="Y110" s="74">
        <f t="shared" si="31"/>
        <v>0</v>
      </c>
      <c r="Z110" s="74">
        <f t="shared" si="32"/>
        <v>0</v>
      </c>
      <c r="AA110" s="75">
        <f t="shared" si="33"/>
        <v>0</v>
      </c>
      <c r="AC110" s="65">
        <f t="shared" si="34"/>
        <v>1.4999999999999999E-2</v>
      </c>
      <c r="AD110" s="51">
        <f t="shared" si="35"/>
        <v>1.4999999999999999E-2</v>
      </c>
      <c r="AE110" s="51">
        <f t="shared" si="36"/>
        <v>1.4999999999999999E-2</v>
      </c>
      <c r="AF110" s="51">
        <f t="shared" si="37"/>
        <v>-1.952830188679245E-2</v>
      </c>
      <c r="AG110" s="51">
        <f t="shared" si="38"/>
        <v>0.03</v>
      </c>
      <c r="AH110" s="65">
        <f t="shared" si="39"/>
        <v>0.03</v>
      </c>
      <c r="AJ110" s="67">
        <f t="shared" si="40"/>
        <v>0.73</v>
      </c>
      <c r="AK110" s="51">
        <f t="shared" si="41"/>
        <v>2.344999999999998</v>
      </c>
      <c r="AL110" s="52">
        <f t="shared" si="42"/>
        <v>2.3495454545454546</v>
      </c>
      <c r="AM110" s="52">
        <f t="shared" si="43"/>
        <v>0.40811320754716984</v>
      </c>
      <c r="AN110" s="53">
        <f t="shared" si="44"/>
        <v>0.96000000000000008</v>
      </c>
      <c r="AO110" s="67">
        <f t="shared" si="45"/>
        <v>0.12</v>
      </c>
    </row>
    <row r="111" spans="1:41" x14ac:dyDescent="0.2">
      <c r="A111">
        <f t="shared" si="47"/>
        <v>96</v>
      </c>
      <c r="B111" s="109"/>
      <c r="C111" s="123"/>
      <c r="D111" s="116"/>
      <c r="E111" s="53">
        <f t="shared" si="24"/>
        <v>1.4999999999999999E-2</v>
      </c>
      <c r="F111" s="53">
        <f t="shared" si="25"/>
        <v>0.73</v>
      </c>
      <c r="G111" s="6"/>
      <c r="H111" s="38">
        <f t="shared" si="26"/>
        <v>0</v>
      </c>
      <c r="I111" s="38">
        <f t="shared" si="27"/>
        <v>0</v>
      </c>
      <c r="V111" s="73">
        <f t="shared" si="28"/>
        <v>1</v>
      </c>
      <c r="W111" s="74">
        <f t="shared" si="29"/>
        <v>0</v>
      </c>
      <c r="X111" s="74">
        <f t="shared" si="30"/>
        <v>0</v>
      </c>
      <c r="Y111" s="74">
        <f t="shared" si="31"/>
        <v>0</v>
      </c>
      <c r="Z111" s="74">
        <f t="shared" si="32"/>
        <v>0</v>
      </c>
      <c r="AA111" s="75">
        <f t="shared" si="33"/>
        <v>0</v>
      </c>
      <c r="AC111" s="65">
        <f t="shared" si="34"/>
        <v>1.4999999999999999E-2</v>
      </c>
      <c r="AD111" s="51">
        <f t="shared" si="35"/>
        <v>1.4999999999999999E-2</v>
      </c>
      <c r="AE111" s="51">
        <f t="shared" si="36"/>
        <v>1.4999999999999999E-2</v>
      </c>
      <c r="AF111" s="51">
        <f t="shared" si="37"/>
        <v>-1.952830188679245E-2</v>
      </c>
      <c r="AG111" s="51">
        <f t="shared" si="38"/>
        <v>0.03</v>
      </c>
      <c r="AH111" s="65">
        <f t="shared" si="39"/>
        <v>0.03</v>
      </c>
      <c r="AJ111" s="67">
        <f t="shared" si="40"/>
        <v>0.73</v>
      </c>
      <c r="AK111" s="51">
        <f t="shared" si="41"/>
        <v>2.344999999999998</v>
      </c>
      <c r="AL111" s="52">
        <f t="shared" si="42"/>
        <v>2.3495454545454546</v>
      </c>
      <c r="AM111" s="52">
        <f t="shared" si="43"/>
        <v>0.40811320754716984</v>
      </c>
      <c r="AN111" s="53">
        <f t="shared" si="44"/>
        <v>0.96000000000000008</v>
      </c>
      <c r="AO111" s="67">
        <f t="shared" si="45"/>
        <v>0.12</v>
      </c>
    </row>
    <row r="112" spans="1:41" x14ac:dyDescent="0.2">
      <c r="A112">
        <f>A111+1</f>
        <v>97</v>
      </c>
      <c r="B112" s="109"/>
      <c r="C112" s="123"/>
      <c r="D112" s="116"/>
      <c r="E112" s="53">
        <f t="shared" si="24"/>
        <v>1.4999999999999999E-2</v>
      </c>
      <c r="F112" s="53">
        <f t="shared" si="25"/>
        <v>0.73</v>
      </c>
      <c r="G112" s="6"/>
      <c r="H112" s="38">
        <f t="shared" si="26"/>
        <v>0</v>
      </c>
      <c r="I112" s="38">
        <f t="shared" si="27"/>
        <v>0</v>
      </c>
      <c r="V112" s="73">
        <f t="shared" si="28"/>
        <v>1</v>
      </c>
      <c r="W112" s="74">
        <f t="shared" si="29"/>
        <v>0</v>
      </c>
      <c r="X112" s="74">
        <f t="shared" si="30"/>
        <v>0</v>
      </c>
      <c r="Y112" s="74">
        <f t="shared" si="31"/>
        <v>0</v>
      </c>
      <c r="Z112" s="74">
        <f t="shared" si="32"/>
        <v>0</v>
      </c>
      <c r="AA112" s="75">
        <f t="shared" si="33"/>
        <v>0</v>
      </c>
      <c r="AC112" s="65">
        <f t="shared" si="34"/>
        <v>1.4999999999999999E-2</v>
      </c>
      <c r="AD112" s="51">
        <f t="shared" si="35"/>
        <v>1.4999999999999999E-2</v>
      </c>
      <c r="AE112" s="51">
        <f t="shared" si="36"/>
        <v>1.4999999999999999E-2</v>
      </c>
      <c r="AF112" s="51">
        <f t="shared" si="37"/>
        <v>-1.952830188679245E-2</v>
      </c>
      <c r="AG112" s="51">
        <f t="shared" si="38"/>
        <v>0.03</v>
      </c>
      <c r="AH112" s="65">
        <f t="shared" si="39"/>
        <v>0.03</v>
      </c>
      <c r="AJ112" s="67">
        <f t="shared" si="40"/>
        <v>0.73</v>
      </c>
      <c r="AK112" s="51">
        <f t="shared" si="41"/>
        <v>2.344999999999998</v>
      </c>
      <c r="AL112" s="52">
        <f t="shared" si="42"/>
        <v>2.3495454545454546</v>
      </c>
      <c r="AM112" s="52">
        <f t="shared" si="43"/>
        <v>0.40811320754716984</v>
      </c>
      <c r="AN112" s="53">
        <f t="shared" si="44"/>
        <v>0.96000000000000008</v>
      </c>
      <c r="AO112" s="67">
        <f t="shared" si="45"/>
        <v>0.12</v>
      </c>
    </row>
    <row r="113" spans="1:41" x14ac:dyDescent="0.2">
      <c r="A113">
        <f t="shared" ref="A113:A115" si="48">A112+1</f>
        <v>98</v>
      </c>
      <c r="B113" s="109"/>
      <c r="C113" s="123"/>
      <c r="D113" s="116"/>
      <c r="E113" s="53">
        <f t="shared" si="24"/>
        <v>1.4999999999999999E-2</v>
      </c>
      <c r="F113" s="53">
        <f t="shared" si="25"/>
        <v>0.73</v>
      </c>
      <c r="G113" s="6"/>
      <c r="H113" s="38">
        <f t="shared" si="26"/>
        <v>0</v>
      </c>
      <c r="I113" s="38">
        <f t="shared" si="27"/>
        <v>0</v>
      </c>
      <c r="V113" s="73">
        <f t="shared" si="28"/>
        <v>1</v>
      </c>
      <c r="W113" s="74">
        <f t="shared" si="29"/>
        <v>0</v>
      </c>
      <c r="X113" s="74">
        <f t="shared" si="30"/>
        <v>0</v>
      </c>
      <c r="Y113" s="74">
        <f t="shared" si="31"/>
        <v>0</v>
      </c>
      <c r="Z113" s="74">
        <f t="shared" si="32"/>
        <v>0</v>
      </c>
      <c r="AA113" s="75">
        <f t="shared" si="33"/>
        <v>0</v>
      </c>
      <c r="AC113" s="65">
        <f t="shared" si="34"/>
        <v>1.4999999999999999E-2</v>
      </c>
      <c r="AD113" s="51">
        <f t="shared" si="35"/>
        <v>1.4999999999999999E-2</v>
      </c>
      <c r="AE113" s="51">
        <f t="shared" si="36"/>
        <v>1.4999999999999999E-2</v>
      </c>
      <c r="AF113" s="51">
        <f t="shared" si="37"/>
        <v>-1.952830188679245E-2</v>
      </c>
      <c r="AG113" s="51">
        <f t="shared" si="38"/>
        <v>0.03</v>
      </c>
      <c r="AH113" s="65">
        <f t="shared" si="39"/>
        <v>0.03</v>
      </c>
      <c r="AJ113" s="67">
        <f t="shared" si="40"/>
        <v>0.73</v>
      </c>
      <c r="AK113" s="51">
        <f t="shared" si="41"/>
        <v>2.344999999999998</v>
      </c>
      <c r="AL113" s="52">
        <f t="shared" si="42"/>
        <v>2.3495454545454546</v>
      </c>
      <c r="AM113" s="52">
        <f t="shared" si="43"/>
        <v>0.40811320754716984</v>
      </c>
      <c r="AN113" s="53">
        <f t="shared" si="44"/>
        <v>0.96000000000000008</v>
      </c>
      <c r="AO113" s="67">
        <f t="shared" si="45"/>
        <v>0.12</v>
      </c>
    </row>
    <row r="114" spans="1:41" x14ac:dyDescent="0.2">
      <c r="A114">
        <f t="shared" si="48"/>
        <v>99</v>
      </c>
      <c r="B114" s="109"/>
      <c r="C114" s="123"/>
      <c r="D114" s="116"/>
      <c r="E114" s="53">
        <f t="shared" ref="E114:E115" si="49">SUMPRODUCT(V114:AA114,AC114:AH114)</f>
        <v>1.4999999999999999E-2</v>
      </c>
      <c r="F114" s="53">
        <f t="shared" ref="F114:F115" si="50">SUMPRODUCT(V114:AA114,AJ114:AO114)</f>
        <v>0.73</v>
      </c>
      <c r="G114" s="6"/>
      <c r="H114" s="38">
        <f t="shared" ref="H114:H115" si="51">MAX(0,D114-E114*L$7)</f>
        <v>0</v>
      </c>
      <c r="I114" s="38">
        <f t="shared" ref="I114:I115" si="52">F114*H114</f>
        <v>0</v>
      </c>
      <c r="V114" s="73">
        <f t="shared" ref="V114" si="53">IF(C114&lt;=V$15,1,0)</f>
        <v>1</v>
      </c>
      <c r="W114" s="74">
        <f t="shared" ref="W114" si="54">IF(C114&gt;V$15,1,0)*IF(C114&lt;=W$15,1,0)</f>
        <v>0</v>
      </c>
      <c r="X114" s="74">
        <f t="shared" ref="X114" si="55">IF(C114&gt;W$15,1,0)*IF(C114&lt;=X$15,1,0)</f>
        <v>0</v>
      </c>
      <c r="Y114" s="74">
        <f t="shared" ref="Y114" si="56">IF(C114&gt;X$15,1,0)*IF(C114&lt;=Y$15,1,0)</f>
        <v>0</v>
      </c>
      <c r="Z114" s="74">
        <f t="shared" ref="Z114" si="57">IF(C114&gt;Y$15,1,0)*IF(C114&lt;=Z$15,1,0)</f>
        <v>0</v>
      </c>
      <c r="AA114" s="75">
        <f t="shared" ref="AA114" si="58">IF(C114&gt;AA$15,1,0)</f>
        <v>0</v>
      </c>
      <c r="AC114" s="65">
        <f t="shared" ref="AC114" si="59">C$8</f>
        <v>1.4999999999999999E-2</v>
      </c>
      <c r="AD114" s="51">
        <f t="shared" ref="AD114" si="60">C$8+(D$8-C$8)*($C114-C$7)/(D$7-C$7)</f>
        <v>1.4999999999999999E-2</v>
      </c>
      <c r="AE114" s="51">
        <f t="shared" ref="AE114:AE115" si="61">D$8+(E$8-D$8)*($C114-D$7)/(E$7-D$7)</f>
        <v>1.4999999999999999E-2</v>
      </c>
      <c r="AF114" s="51">
        <f t="shared" ref="AF114:AF115" si="62">E$8+(F$8-E$8)*($C114-E$7)/(F$7-E$7)</f>
        <v>-1.952830188679245E-2</v>
      </c>
      <c r="AG114" s="51">
        <f t="shared" ref="AG114:AG115" si="63">F$8+(G$8-F$8)*($C114-F$7)/(G$7-F$7)</f>
        <v>0.03</v>
      </c>
      <c r="AH114" s="65">
        <f t="shared" ref="AH114:AH115" si="64">H$8</f>
        <v>0.03</v>
      </c>
      <c r="AJ114" s="67">
        <f t="shared" ref="AJ114:AJ115" si="65">C$9</f>
        <v>0.73</v>
      </c>
      <c r="AK114" s="51">
        <f t="shared" ref="AK114:AK115" si="66">C$9+(D$9-C$9)*(C114-C$7)/(D$7-C$7)</f>
        <v>2.344999999999998</v>
      </c>
      <c r="AL114" s="52">
        <f t="shared" ref="AL114:AL115" si="67">D$9+(E$9-D$9)*(C114-D$7)/(E$7-D$7)</f>
        <v>2.3495454545454546</v>
      </c>
      <c r="AM114" s="52">
        <f t="shared" ref="AM114:AM115" si="68">E$9+(F$9-E$9)*(C114-E$7)/(F$7-E$7)</f>
        <v>0.40811320754716984</v>
      </c>
      <c r="AN114" s="53">
        <f t="shared" ref="AN114:AN115" si="69">F$9+(G$9-F$9)*(C114-F$7)/(G$7-F$7)</f>
        <v>0.96000000000000008</v>
      </c>
      <c r="AO114" s="67">
        <f t="shared" ref="AO114:AO115" si="70">H$9</f>
        <v>0.12</v>
      </c>
    </row>
    <row r="115" spans="1:41" x14ac:dyDescent="0.2">
      <c r="A115">
        <f t="shared" si="48"/>
        <v>100</v>
      </c>
      <c r="B115" s="112"/>
      <c r="C115" s="125"/>
      <c r="D115" s="117"/>
      <c r="E115" s="56">
        <f t="shared" si="49"/>
        <v>1.4999999999999999E-2</v>
      </c>
      <c r="F115" s="56">
        <f t="shared" si="50"/>
        <v>0.73</v>
      </c>
      <c r="G115" s="6"/>
      <c r="H115" s="40">
        <f t="shared" si="51"/>
        <v>0</v>
      </c>
      <c r="I115" s="40">
        <f t="shared" si="52"/>
        <v>0</v>
      </c>
      <c r="V115" s="76">
        <f>IF(C115&lt;=V$15,1,0)</f>
        <v>1</v>
      </c>
      <c r="W115" s="77">
        <f>IF(C115&gt;V$15,1,0)*IF(C115&lt;=W$15,1,0)</f>
        <v>0</v>
      </c>
      <c r="X115" s="77">
        <f>IF(C115&gt;W$15,1,0)*IF(C115&lt;=X$15,1,0)</f>
        <v>0</v>
      </c>
      <c r="Y115" s="77">
        <f>IF(C115&gt;X$15,1,0)*IF(C115&lt;=Y$15,1,0)</f>
        <v>0</v>
      </c>
      <c r="Z115" s="77">
        <f>IF(C115&gt;Y$15,1,0)*IF(C115&lt;=Z$15,1,0)</f>
        <v>0</v>
      </c>
      <c r="AA115" s="78">
        <f>IF(C115&gt;AA$15,1,0)</f>
        <v>0</v>
      </c>
      <c r="AC115" s="66">
        <f>C$8</f>
        <v>1.4999999999999999E-2</v>
      </c>
      <c r="AD115" s="54">
        <f>C$8+(D$8-C$8)*($C115-C$7)/(D$7-C$7)</f>
        <v>1.4999999999999999E-2</v>
      </c>
      <c r="AE115" s="54">
        <f t="shared" si="61"/>
        <v>1.4999999999999999E-2</v>
      </c>
      <c r="AF115" s="54">
        <f t="shared" si="62"/>
        <v>-1.952830188679245E-2</v>
      </c>
      <c r="AG115" s="54">
        <f t="shared" si="63"/>
        <v>0.03</v>
      </c>
      <c r="AH115" s="66">
        <f t="shared" si="64"/>
        <v>0.03</v>
      </c>
      <c r="AJ115" s="69">
        <f t="shared" si="65"/>
        <v>0.73</v>
      </c>
      <c r="AK115" s="54">
        <f t="shared" si="66"/>
        <v>2.344999999999998</v>
      </c>
      <c r="AL115" s="55">
        <f t="shared" si="67"/>
        <v>2.3495454545454546</v>
      </c>
      <c r="AM115" s="55">
        <f t="shared" si="68"/>
        <v>0.40811320754716984</v>
      </c>
      <c r="AN115" s="56">
        <f t="shared" si="69"/>
        <v>0.96000000000000008</v>
      </c>
      <c r="AO115" s="69">
        <f t="shared" si="70"/>
        <v>0.12</v>
      </c>
    </row>
  </sheetData>
  <sheetProtection algorithmName="SHA-512" hashValue="UCcRpmZBhj2F0vQmj3ZO6B/yvbeJTpNN9LNmgiLrqg5cs8xqwjv+KWkQWYDrn11oyqbzb9eyswIxLXCxe/QY7A==" saltValue="kMFgBnJaLNR2RBeh4U0PGg==" spinCount="100000" sheet="1" objects="1" scenarios="1"/>
  <mergeCells count="8">
    <mergeCell ref="B2:C2"/>
    <mergeCell ref="B3:C3"/>
    <mergeCell ref="AK14:AN14"/>
    <mergeCell ref="W14:Z14"/>
    <mergeCell ref="AD14:AG14"/>
    <mergeCell ref="E12:F12"/>
    <mergeCell ref="K6:L6"/>
    <mergeCell ref="D6:G6"/>
  </mergeCells>
  <pageMargins left="0.70866141732283472" right="0.70866141732283472" top="0.74803149606299213" bottom="0.74803149606299213" header="0.31496062992125984" footer="0.31496062992125984"/>
  <pageSetup paperSize="9" scale="85" fitToHeight="0" orientation="landscape" r:id="rId1"/>
  <headerFooter>
    <oddHeader>&amp;L&amp;"Aptos"&amp;10&amp;K2FB5E4 | DNB UNRESTRICTED |&amp;1#_x000D_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B1:G30"/>
  <sheetViews>
    <sheetView showGridLines="0" zoomScale="90" zoomScaleNormal="90" workbookViewId="0">
      <pane ySplit="6" topLeftCell="A7" activePane="bottomLeft" state="frozen"/>
      <selection pane="bottomLeft" activeCell="J10" sqref="J10"/>
    </sheetView>
  </sheetViews>
  <sheetFormatPr defaultRowHeight="12.75" x14ac:dyDescent="0.2"/>
  <cols>
    <col min="1" max="1" width="4.28515625" customWidth="1"/>
    <col min="2" max="2" width="62.85546875" customWidth="1"/>
    <col min="3" max="3" width="15.5703125" customWidth="1"/>
    <col min="4" max="4" width="3.5703125" customWidth="1"/>
    <col min="5" max="5" width="14" customWidth="1"/>
    <col min="6" max="6" width="13.85546875" customWidth="1"/>
    <col min="7" max="7" width="10.42578125" customWidth="1"/>
    <col min="8" max="8" width="10.85546875" customWidth="1"/>
  </cols>
  <sheetData>
    <row r="1" spans="2:7" ht="13.5" thickBot="1" x14ac:dyDescent="0.25"/>
    <row r="2" spans="2:7" ht="12.75" customHeight="1" x14ac:dyDescent="0.2">
      <c r="B2" s="170" t="s">
        <v>129</v>
      </c>
      <c r="C2" s="171"/>
      <c r="D2" s="171"/>
      <c r="E2" s="171"/>
      <c r="F2" s="171"/>
      <c r="G2" s="172"/>
    </row>
    <row r="3" spans="2:7" ht="12.75" customHeight="1" x14ac:dyDescent="0.2">
      <c r="B3" s="173"/>
      <c r="C3" s="174"/>
      <c r="D3" s="174"/>
      <c r="E3" s="174"/>
      <c r="F3" s="174"/>
      <c r="G3" s="175"/>
    </row>
    <row r="4" spans="2:7" ht="12.75" customHeight="1" x14ac:dyDescent="0.2">
      <c r="B4" s="173"/>
      <c r="C4" s="174"/>
      <c r="D4" s="174"/>
      <c r="E4" s="174"/>
      <c r="F4" s="174"/>
      <c r="G4" s="175"/>
    </row>
    <row r="5" spans="2:7" ht="13.5" customHeight="1" x14ac:dyDescent="0.2">
      <c r="B5" s="173"/>
      <c r="C5" s="174"/>
      <c r="D5" s="174"/>
      <c r="E5" s="174"/>
      <c r="F5" s="174"/>
      <c r="G5" s="175"/>
    </row>
    <row r="6" spans="2:7" ht="13.5" customHeight="1" thickBot="1" x14ac:dyDescent="0.25">
      <c r="B6" s="176"/>
      <c r="C6" s="177"/>
      <c r="D6" s="177"/>
      <c r="E6" s="177"/>
      <c r="F6" s="177"/>
      <c r="G6" s="178"/>
    </row>
    <row r="7" spans="2:7" ht="13.5" customHeight="1" x14ac:dyDescent="0.2"/>
    <row r="10" spans="2:7" x14ac:dyDescent="0.2">
      <c r="B10" s="32" t="s">
        <v>100</v>
      </c>
      <c r="C10" s="32" t="s">
        <v>31</v>
      </c>
      <c r="D10" s="60"/>
      <c r="E10" s="160" t="s">
        <v>29</v>
      </c>
      <c r="F10" s="179"/>
      <c r="G10" s="161"/>
    </row>
    <row r="11" spans="2:7" x14ac:dyDescent="0.2">
      <c r="B11" s="33"/>
      <c r="C11" s="61" t="s">
        <v>30</v>
      </c>
      <c r="D11" s="62"/>
      <c r="E11" s="63" t="s">
        <v>89</v>
      </c>
      <c r="F11" s="91" t="s">
        <v>62</v>
      </c>
      <c r="G11" s="33" t="s">
        <v>56</v>
      </c>
    </row>
    <row r="12" spans="2:7" x14ac:dyDescent="0.2">
      <c r="B12" s="16" t="str">
        <f>Invulinstructie!D18</f>
        <v>Standaard blootstelling</v>
      </c>
      <c r="C12" s="59">
        <f>Standaard!I12</f>
        <v>0</v>
      </c>
      <c r="D12" s="22"/>
      <c r="E12" s="59">
        <f>Standaard!D12</f>
        <v>0</v>
      </c>
      <c r="F12" s="59">
        <f>Standaard!H12</f>
        <v>0</v>
      </c>
      <c r="G12" s="92">
        <f>Standaard!L8</f>
        <v>0</v>
      </c>
    </row>
    <row r="13" spans="2:7" x14ac:dyDescent="0.2">
      <c r="B13" s="16" t="str">
        <f>Invulinstructie!D19</f>
        <v>Niet-uitgezonderde staatsobligaties</v>
      </c>
      <c r="C13" s="59">
        <f>'N.U.-staats'!I12</f>
        <v>0</v>
      </c>
      <c r="D13" s="23"/>
      <c r="E13" s="59">
        <f>'N.U.-staats'!D12</f>
        <v>0</v>
      </c>
      <c r="F13" s="59">
        <f>'N.U.-staats'!H12</f>
        <v>0</v>
      </c>
      <c r="G13" s="59">
        <f>'N.U.-staats'!L8</f>
        <v>0</v>
      </c>
    </row>
    <row r="14" spans="2:7" x14ac:dyDescent="0.2">
      <c r="B14" s="16" t="str">
        <f>Invulinstructie!D20</f>
        <v>Hypotheek- of publieke sector gedekte obligaties</v>
      </c>
      <c r="C14" s="59">
        <f>Gedekt!I12</f>
        <v>0</v>
      </c>
      <c r="D14" s="23"/>
      <c r="E14" s="59">
        <f>Gedekt!D12</f>
        <v>0</v>
      </c>
      <c r="F14" s="59">
        <f>Gedekt!H12</f>
        <v>0</v>
      </c>
      <c r="G14" s="59">
        <f>Gedekt!L8</f>
        <v>0</v>
      </c>
    </row>
    <row r="15" spans="2:7" x14ac:dyDescent="0.2">
      <c r="B15" s="16" t="str">
        <f>Invulinstructie!D21</f>
        <v>Vastgoed</v>
      </c>
      <c r="C15" s="59">
        <f>Vastgoed!I12</f>
        <v>0</v>
      </c>
      <c r="D15" s="23"/>
      <c r="E15" s="59">
        <f>Vastgoed!D12</f>
        <v>0</v>
      </c>
      <c r="F15" s="59">
        <f>Vastgoed!H12</f>
        <v>0</v>
      </c>
      <c r="G15" s="59">
        <f>Vastgoed!L8</f>
        <v>0</v>
      </c>
    </row>
    <row r="16" spans="2:7" x14ac:dyDescent="0.2">
      <c r="B16" s="16" t="str">
        <f>Invulinstructie!D22</f>
        <v>(Her)verzekeringsonderneming zonder rating, maar wel Solvency II-plichtig</v>
      </c>
      <c r="C16" s="59">
        <f>'SII zonder rating'!I12</f>
        <v>0</v>
      </c>
      <c r="D16" s="42"/>
      <c r="E16" s="59">
        <f>'SII zonder rating'!D12</f>
        <v>0</v>
      </c>
      <c r="F16" s="59">
        <f>'SII zonder rating'!H12</f>
        <v>0</v>
      </c>
      <c r="G16" s="59">
        <f>'SII zonder rating'!L8</f>
        <v>0</v>
      </c>
    </row>
    <row r="17" spans="2:7" ht="13.5" customHeight="1" x14ac:dyDescent="0.2">
      <c r="B17" s="15" t="s">
        <v>29</v>
      </c>
      <c r="C17" s="14">
        <f>SUMSQ(C12:C16)^0.5</f>
        <v>0</v>
      </c>
      <c r="D17" s="44"/>
      <c r="E17" s="14">
        <f>SUM(E12:E16)</f>
        <v>0</v>
      </c>
      <c r="F17" s="14">
        <f>SUM(F12:F16)</f>
        <v>0</v>
      </c>
      <c r="G17" s="14">
        <f>SUM(G12:G16)</f>
        <v>0</v>
      </c>
    </row>
    <row r="18" spans="2:7" ht="12.75" customHeight="1" x14ac:dyDescent="0.2"/>
    <row r="19" spans="2:7" ht="13.5" thickBot="1" x14ac:dyDescent="0.25"/>
    <row r="20" spans="2:7" ht="21.75" customHeight="1" thickBot="1" x14ac:dyDescent="0.25">
      <c r="B20" s="102" t="s">
        <v>160</v>
      </c>
      <c r="C20" s="58">
        <f>Berekeningsgrondslag!J24</f>
        <v>0</v>
      </c>
      <c r="E20" s="21" t="str">
        <f>IF(C20&lt;E17,"De Berekeningsgrondslag moet groter zijn dan het Totaal van de blootstellingen in cel E17 ","")</f>
        <v/>
      </c>
    </row>
    <row r="21" spans="2:7" ht="12.75" customHeight="1" x14ac:dyDescent="0.2">
      <c r="B21" s="4"/>
      <c r="E21" s="21"/>
    </row>
    <row r="22" spans="2:7" ht="13.5" thickBot="1" x14ac:dyDescent="0.25">
      <c r="C22" s="13"/>
    </row>
    <row r="23" spans="2:7" ht="24" customHeight="1" thickBot="1" x14ac:dyDescent="0.25">
      <c r="B23" s="102" t="s">
        <v>130</v>
      </c>
      <c r="C23" s="58">
        <f>C17</f>
        <v>0</v>
      </c>
    </row>
    <row r="26" spans="2:7" ht="15" x14ac:dyDescent="0.25">
      <c r="B26" s="127" t="s">
        <v>161</v>
      </c>
    </row>
    <row r="30" spans="2:7" x14ac:dyDescent="0.2">
      <c r="C30" s="7"/>
    </row>
  </sheetData>
  <sheetProtection algorithmName="SHA-512" hashValue="r+tLScLD933QtU2K0QoEsaVpULKJM5i3/1b43ShPWFsvgMUiAyHEzjRmT5FqMq/W1AxLCgTht5t5w4rOCG4aWQ==" saltValue="HzpR7167VrQ0L23SXX5Ysg==" spinCount="100000" sheet="1" objects="1" scenarios="1"/>
  <mergeCells count="2">
    <mergeCell ref="B2:G6"/>
    <mergeCell ref="E10:G10"/>
  </mergeCells>
  <pageMargins left="0.7" right="0.7" top="0.75" bottom="0.75" header="0.3" footer="0.3"/>
  <pageSetup paperSize="9" orientation="landscape" r:id="rId1"/>
  <headerFooter>
    <oddHeader>&amp;L&amp;"Aptos"&amp;10&amp;K2FB5E4 | DNB UNRESTRICTED |&amp;1#_x000D_</oddHeader>
  </headerFooter>
</worksheet>
</file>

<file path=docMetadata/LabelInfo.xml><?xml version="1.0" encoding="utf-8"?>
<clbl:labelList xmlns:clbl="http://schemas.microsoft.com/office/2020/mipLabelMetadata">
  <clbl:label id="{1caec839-348b-408e-853f-b3b328d45156}"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Invulinstructie</vt:lpstr>
      <vt:lpstr>Berekeningsgrondslag</vt:lpstr>
      <vt:lpstr>Standaard</vt:lpstr>
      <vt:lpstr>N.U.-staats</vt:lpstr>
      <vt:lpstr>Gedekt</vt:lpstr>
      <vt:lpstr>Vastgoed</vt:lpstr>
      <vt:lpstr>SII zonder rating</vt:lpstr>
      <vt:lpstr>Uitvoer</vt:lpstr>
      <vt:lpstr>Kredietklasse</vt:lpstr>
    </vt:vector>
  </TitlesOfParts>
  <Company>De Nederlandsche Bank 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Tomic, M.B.</dc:creator>
  <cp:lastModifiedBy>Stam, N.J. (Niels) (TV_ECDAP)</cp:lastModifiedBy>
  <cp:lastPrinted>2015-04-14T13:17:59Z</cp:lastPrinted>
  <dcterms:created xsi:type="dcterms:W3CDTF">2015-03-11T08:49:28Z</dcterms:created>
  <dcterms:modified xsi:type="dcterms:W3CDTF">2026-01-21T10:25:21Z</dcterms:modified>
</cp:coreProperties>
</file>