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Windows\Desktop\"/>
    </mc:Choice>
  </mc:AlternateContent>
  <bookViews>
    <workbookView xWindow="0" yWindow="0" windowWidth="25200" windowHeight="12135" firstSheet="1" activeTab="1"/>
  </bookViews>
  <sheets>
    <sheet name="Version management" sheetId="26" r:id="rId1"/>
    <sheet name="TOC" sheetId="1" r:id="rId2"/>
    <sheet name="F 00.01" sheetId="3" r:id="rId3"/>
    <sheet name="F 00.02" sheetId="4" r:id="rId4"/>
    <sheet name="F 00.03" sheetId="5" r:id="rId5"/>
    <sheet name="F 01.01" sheetId="6" r:id="rId6"/>
    <sheet name="F 01.02" sheetId="7" r:id="rId7"/>
    <sheet name="F 01.03" sheetId="8" r:id="rId8"/>
    <sheet name="F 01.09" sheetId="9" r:id="rId9"/>
    <sheet name="F 02.00" sheetId="10" r:id="rId10"/>
    <sheet name="F 09.01" sheetId="11" r:id="rId11"/>
    <sheet name="F 09.02" sheetId="12" r:id="rId12"/>
    <sheet name="F 09.03" sheetId="13" r:id="rId13"/>
    <sheet name="F 11.09" sheetId="14" r:id="rId14"/>
    <sheet name="F 22.01" sheetId="15" state="hidden" r:id="rId15"/>
    <sheet name="F 22.09" sheetId="16" r:id="rId16"/>
    <sheet name="F 31.01" sheetId="17" r:id="rId17"/>
    <sheet name="F 31.02" sheetId="18" r:id="rId18"/>
    <sheet name="F 70.00" sheetId="19" r:id="rId19"/>
    <sheet name="F 71.00" sheetId="20" r:id="rId20"/>
    <sheet name="F 72.00.a" sheetId="21" state="hidden" r:id="rId21"/>
    <sheet name="F 72.00.b" sheetId="22" state="hidden" r:id="rId22"/>
    <sheet name="F 73.00" sheetId="23" r:id="rId23"/>
    <sheet name="C 01.00" sheetId="24" r:id="rId24"/>
    <sheet name="Checks" sheetId="25" r:id="rId25"/>
    <sheet name="_dropDownSheet" sheetId="2" state="hidden" r:id="rId26"/>
  </sheets>
  <calcPr calcId="152511"/>
</workbook>
</file>

<file path=xl/calcChain.xml><?xml version="1.0" encoding="utf-8"?>
<calcChain xmlns="http://schemas.openxmlformats.org/spreadsheetml/2006/main">
  <c r="D11" i="25" l="1"/>
  <c r="D8" i="25"/>
  <c r="E18" i="12"/>
  <c r="D11" i="12"/>
  <c r="E4" i="12"/>
  <c r="D20" i="11"/>
  <c r="D12" i="11"/>
  <c r="D4" i="11"/>
  <c r="E13" i="10"/>
  <c r="E4" i="10"/>
  <c r="H11" i="24"/>
  <c r="H8" i="24"/>
  <c r="I10" i="17"/>
  <c r="H10" i="17"/>
  <c r="G10" i="17"/>
  <c r="F10" i="17"/>
  <c r="E10" i="17"/>
  <c r="D10" i="17"/>
  <c r="I5" i="17"/>
  <c r="H5" i="17"/>
  <c r="G5" i="17"/>
  <c r="F5" i="17"/>
  <c r="E5" i="17"/>
  <c r="D5" i="17"/>
  <c r="E74" i="10"/>
  <c r="E82" i="10"/>
  <c r="E80" i="10"/>
  <c r="E77" i="10"/>
  <c r="E73" i="10"/>
  <c r="E71" i="10"/>
  <c r="E62" i="10"/>
  <c r="E52" i="10"/>
  <c r="E47" i="10"/>
  <c r="E44" i="10"/>
  <c r="E43" i="10"/>
  <c r="F55" i="7"/>
  <c r="F49" i="7"/>
  <c r="F46" i="7"/>
  <c r="F39" i="7"/>
  <c r="F34" i="7"/>
  <c r="F30" i="7"/>
  <c r="F27" i="7"/>
  <c r="F23" i="7"/>
  <c r="F19" i="7"/>
  <c r="F16" i="7"/>
  <c r="F11" i="7"/>
  <c r="F5" i="7"/>
  <c r="F77" i="6"/>
  <c r="F72" i="6"/>
  <c r="F69" i="6"/>
  <c r="F66" i="6"/>
  <c r="F63" i="6"/>
  <c r="F58" i="6"/>
  <c r="F56" i="6"/>
  <c r="F53" i="6"/>
  <c r="F50" i="6"/>
  <c r="F48" i="6"/>
  <c r="F45" i="6"/>
  <c r="F42" i="6"/>
  <c r="F39" i="6"/>
  <c r="F36" i="6"/>
  <c r="F33" i="6"/>
  <c r="F30" i="6"/>
  <c r="F26" i="6"/>
  <c r="F22" i="6"/>
  <c r="F19" i="6"/>
  <c r="F15" i="6"/>
  <c r="F10" i="6"/>
  <c r="F5" i="6"/>
  <c r="H4" i="24"/>
  <c r="H5" i="24"/>
  <c r="H82" i="24"/>
  <c r="H83" i="24"/>
  <c r="H87" i="24"/>
  <c r="H61" i="24"/>
  <c r="H62" i="24"/>
  <c r="H66" i="24"/>
  <c r="H43" i="24"/>
  <c r="H38" i="24"/>
  <c r="H34" i="24"/>
  <c r="H28" i="24"/>
  <c r="H6" i="24"/>
  <c r="H7" i="24"/>
  <c r="H12" i="24"/>
  <c r="H17" i="24"/>
  <c r="H18" i="24"/>
  <c r="H19" i="24"/>
  <c r="H20" i="24"/>
  <c r="H21" i="24"/>
  <c r="D26" i="16"/>
  <c r="D22" i="16"/>
  <c r="D14" i="16"/>
  <c r="D4" i="16"/>
  <c r="D5" i="23"/>
  <c r="D8" i="23"/>
  <c r="E18" i="20"/>
  <c r="E20" i="20"/>
  <c r="E19" i="20"/>
  <c r="E14" i="20"/>
  <c r="E17" i="20"/>
  <c r="E16" i="20"/>
  <c r="E15" i="20"/>
  <c r="E6" i="20"/>
  <c r="D17" i="19"/>
  <c r="D16" i="19"/>
  <c r="D15" i="19"/>
  <c r="E27" i="9"/>
  <c r="D12" i="25"/>
  <c r="E15" i="9"/>
  <c r="D9" i="25"/>
  <c r="E58" i="8"/>
  <c r="E57" i="8"/>
  <c r="E54" i="8"/>
  <c r="E50" i="8"/>
  <c r="E43" i="8"/>
  <c r="E38" i="8"/>
  <c r="E33" i="8"/>
  <c r="E25" i="8"/>
  <c r="E19" i="8"/>
  <c r="E18" i="8"/>
  <c r="E14" i="8"/>
  <c r="E11" i="8"/>
  <c r="E6" i="8"/>
  <c r="E5" i="8"/>
  <c r="E9" i="5"/>
  <c r="D9" i="5"/>
  <c r="E5" i="5"/>
  <c r="D5" i="5"/>
  <c r="E8" i="4"/>
  <c r="D8" i="4"/>
  <c r="E5" i="4"/>
  <c r="D5" i="4"/>
</calcChain>
</file>

<file path=xl/comments1.xml><?xml version="1.0" encoding="utf-8"?>
<comments xmlns="http://schemas.openxmlformats.org/spreadsheetml/2006/main">
  <authors>
    <author/>
  </authors>
  <commentList>
    <comment ref="A4" authorId="0" shapeId="0">
      <text>
        <r>
          <rPr>
            <sz val="8"/>
            <rFont val="Serif"/>
          </rPr>
          <t>The category of the default aspect information.</t>
        </r>
      </text>
    </comment>
    <comment ref="B4" authorId="0" shapeId="0">
      <text>
        <r>
          <rPr>
            <sz val="8"/>
            <rFont val="Serif"/>
          </rPr>
          <t>The value of the aspect.</t>
        </r>
      </text>
    </comment>
    <comment ref="A13" authorId="0" shapeId="0">
      <text>
        <r>
          <rPr>
            <sz val="8"/>
            <rFont val="Serif"/>
          </rPr>
          <t>The serial number.</t>
        </r>
      </text>
    </comment>
    <comment ref="B13" authorId="0" shapeId="0">
      <text>
        <r>
          <rPr>
            <sz val="8"/>
            <rFont val="Serif"/>
          </rPr>
          <t>The name of the table. Clink on the link to go to that related sheet.</t>
        </r>
      </text>
    </comment>
    <comment ref="C13" authorId="0" shapeId="0">
      <text>
        <r>
          <rPr>
            <sz val="8"/>
            <rFont val="Serif"/>
          </rPr>
          <t>The description of the table.</t>
        </r>
      </text>
    </comment>
    <comment ref="D13" authorId="0" shapeId="0">
      <text>
        <r>
          <rPr>
            <sz val="8"/>
            <rFont val="Serif"/>
          </rPr>
          <t>The filing indicator of the table.</t>
        </r>
      </text>
    </comment>
  </commentList>
</comments>
</file>

<file path=xl/sharedStrings.xml><?xml version="1.0" encoding="utf-8"?>
<sst xmlns="http://schemas.openxmlformats.org/spreadsheetml/2006/main" count="2101" uniqueCount="1333">
  <si>
    <t>Default Aspect</t>
  </si>
  <si>
    <t>category</t>
  </si>
  <si>
    <t>value</t>
  </si>
  <si>
    <t>Period Start</t>
  </si>
  <si>
    <t>Period End</t>
  </si>
  <si>
    <t>Identifier</t>
  </si>
  <si>
    <t>Scheme</t>
  </si>
  <si>
    <t>Currency</t>
  </si>
  <si>
    <t>EUR</t>
  </si>
  <si>
    <t>AED</t>
  </si>
  <si>
    <t>ALL</t>
  </si>
  <si>
    <t>ARS</t>
  </si>
  <si>
    <t>AUD</t>
  </si>
  <si>
    <t>BAM</t>
  </si>
  <si>
    <t>BGN</t>
  </si>
  <si>
    <t>BHD</t>
  </si>
  <si>
    <t>BOB</t>
  </si>
  <si>
    <t>BRL</t>
  </si>
  <si>
    <t>BYR</t>
  </si>
  <si>
    <t>CAD</t>
  </si>
  <si>
    <t>CHF</t>
  </si>
  <si>
    <t>CLP</t>
  </si>
  <si>
    <t>CNY</t>
  </si>
  <si>
    <t>COP</t>
  </si>
  <si>
    <t>CRC</t>
  </si>
  <si>
    <t>CSD</t>
  </si>
  <si>
    <t>CUP</t>
  </si>
  <si>
    <t>CZK</t>
  </si>
  <si>
    <t>DKK</t>
  </si>
  <si>
    <t>DOP</t>
  </si>
  <si>
    <t>DZD</t>
  </si>
  <si>
    <t>EGP</t>
  </si>
  <si>
    <t>GBP</t>
  </si>
  <si>
    <t>GTQ</t>
  </si>
  <si>
    <t>HKD</t>
  </si>
  <si>
    <t>HNL</t>
  </si>
  <si>
    <t>HRK</t>
  </si>
  <si>
    <t>HUF</t>
  </si>
  <si>
    <t>IDR</t>
  </si>
  <si>
    <t>ILS</t>
  </si>
  <si>
    <t>INR</t>
  </si>
  <si>
    <t>IQD</t>
  </si>
  <si>
    <t>ISK</t>
  </si>
  <si>
    <t>JOD</t>
  </si>
  <si>
    <t>JPY</t>
  </si>
  <si>
    <t>KRW</t>
  </si>
  <si>
    <t>KWD</t>
  </si>
  <si>
    <t>LBP</t>
  </si>
  <si>
    <t>LYD</t>
  </si>
  <si>
    <t>MAD</t>
  </si>
  <si>
    <t>MKD</t>
  </si>
  <si>
    <t>MXN</t>
  </si>
  <si>
    <t>MYR</t>
  </si>
  <si>
    <t>NIO</t>
  </si>
  <si>
    <t>NOK</t>
  </si>
  <si>
    <t>NZD</t>
  </si>
  <si>
    <t>OMR</t>
  </si>
  <si>
    <t>PAB</t>
  </si>
  <si>
    <t>PEN</t>
  </si>
  <si>
    <t>PHP</t>
  </si>
  <si>
    <t>PLN</t>
  </si>
  <si>
    <t>PYG</t>
  </si>
  <si>
    <t>QAR</t>
  </si>
  <si>
    <t>RON</t>
  </si>
  <si>
    <t>RSD</t>
  </si>
  <si>
    <t>RUB</t>
  </si>
  <si>
    <t>SAR</t>
  </si>
  <si>
    <t>SDG</t>
  </si>
  <si>
    <t>SEK</t>
  </si>
  <si>
    <t>SGD</t>
  </si>
  <si>
    <t>SVC</t>
  </si>
  <si>
    <t>SYP</t>
  </si>
  <si>
    <t>THB</t>
  </si>
  <si>
    <t>TND</t>
  </si>
  <si>
    <t>TRY</t>
  </si>
  <si>
    <t>TWD</t>
  </si>
  <si>
    <t>UAH</t>
  </si>
  <si>
    <t>USD</t>
  </si>
  <si>
    <t>UYU</t>
  </si>
  <si>
    <t>VEF</t>
  </si>
  <si>
    <t>VND</t>
  </si>
  <si>
    <t>YER</t>
  </si>
  <si>
    <t>ZAR</t>
  </si>
  <si>
    <t>Language</t>
  </si>
  <si>
    <t>en</t>
  </si>
  <si>
    <t>Table of Contents</t>
  </si>
  <si>
    <t>No.</t>
  </si>
  <si>
    <t>table</t>
  </si>
  <si>
    <t>description</t>
  </si>
  <si>
    <t>required</t>
  </si>
  <si>
    <t>1</t>
  </si>
  <si>
    <t>F 00.01</t>
  </si>
  <si>
    <t>F 00.01 Nature of Report (FINREP)</t>
  </si>
  <si>
    <t>Enter 'positive' or 'negative'</t>
  </si>
  <si>
    <t>positive</t>
  </si>
  <si>
    <t>negative</t>
  </si>
  <si>
    <t>2</t>
  </si>
  <si>
    <t>F 00.02</t>
  </si>
  <si>
    <t>F 00.02 Investment Firm - Number of clients / Assets under Management</t>
  </si>
  <si>
    <t>3</t>
  </si>
  <si>
    <t>F 00.03</t>
  </si>
  <si>
    <t>F 00.03 Fund management - Number of participants / Assets under Management</t>
  </si>
  <si>
    <t>4</t>
  </si>
  <si>
    <t>F 01.01</t>
  </si>
  <si>
    <t>F 01.01 Balance Sheet Statement [Statement of Financial Position]: Assets</t>
  </si>
  <si>
    <t>5</t>
  </si>
  <si>
    <t>F 01.02</t>
  </si>
  <si>
    <t>F 01.02 Balance Sheet Statement [Statement of Financial Position]: Liabilities</t>
  </si>
  <si>
    <t>6</t>
  </si>
  <si>
    <t>F 01.03</t>
  </si>
  <si>
    <t>F 01.03 Balance Sheet Statement [Statement of Financial Position]: Equity</t>
  </si>
  <si>
    <t>7</t>
  </si>
  <si>
    <t>F 01.09</t>
  </si>
  <si>
    <t>F 01.09 Details other assets / other liabilities</t>
  </si>
  <si>
    <t>8</t>
  </si>
  <si>
    <t>F 02.00</t>
  </si>
  <si>
    <t>F 02.00 Statement of profit or loss</t>
  </si>
  <si>
    <t>9</t>
  </si>
  <si>
    <t>F 09.01</t>
  </si>
  <si>
    <t>F 09.01 Off-balance sheet items subject to credit risk: Loan commitments, financial guarantees and other commitments given</t>
  </si>
  <si>
    <t>10</t>
  </si>
  <si>
    <t>F 09.02</t>
  </si>
  <si>
    <t>F 09.02 Loan commitments, financial guarantees and other commitments received</t>
  </si>
  <si>
    <t>11</t>
  </si>
  <si>
    <t>F 09.03</t>
  </si>
  <si>
    <t>F 09.03 Off-balance sheet items: Qualitative information</t>
  </si>
  <si>
    <t>12</t>
  </si>
  <si>
    <t>F 11.09</t>
  </si>
  <si>
    <t>F 11.09 Managed Funds: Breakdown by fund</t>
  </si>
  <si>
    <t>13</t>
  </si>
  <si>
    <t>F 22.01</t>
  </si>
  <si>
    <t>F 22.01 Fee and commission income and expenses by activity</t>
  </si>
  <si>
    <t>14</t>
  </si>
  <si>
    <t>F 22.09</t>
  </si>
  <si>
    <t>F 22.09 Fee and commission income by activity</t>
  </si>
  <si>
    <t>15</t>
  </si>
  <si>
    <t>F 31.01</t>
  </si>
  <si>
    <t>F 31.01 Related parties: amounts payable to and amounts receivable from</t>
  </si>
  <si>
    <t>16</t>
  </si>
  <si>
    <t>F 31.02</t>
  </si>
  <si>
    <t>F 31.02 Related parties: expenses and income generated by transactions with</t>
  </si>
  <si>
    <t>17</t>
  </si>
  <si>
    <t>F 70.00</t>
  </si>
  <si>
    <t>F 70.00 Own funds based on fixed overheads (based on Delegated Regulation (EU) 2015/488)</t>
  </si>
  <si>
    <t>18</t>
  </si>
  <si>
    <t>F 71.00</t>
  </si>
  <si>
    <t>F 71.00 Capital requirements: Fund management</t>
  </si>
  <si>
    <t>19</t>
  </si>
  <si>
    <t>F 72.00.a</t>
  </si>
  <si>
    <t>F 72.00.a Highest Margin / haircut in the past 12 months</t>
  </si>
  <si>
    <t>20</t>
  </si>
  <si>
    <t>F 72.00.b</t>
  </si>
  <si>
    <t>F 72.00.b Highest margin / haircut and trading result during working day</t>
  </si>
  <si>
    <t>21</t>
  </si>
  <si>
    <t>F 73.00</t>
  </si>
  <si>
    <t>F 73.00 Capital requirements: Investment Firm</t>
  </si>
  <si>
    <t>22</t>
  </si>
  <si>
    <t>C 01.00</t>
  </si>
  <si>
    <t>C 01.00 (CA 1) Capital Adequacy - Own funds definition</t>
  </si>
  <si>
    <t>TOC</t>
  </si>
  <si>
    <t>Nature of Report</t>
  </si>
  <si>
    <t>010</t>
  </si>
  <si>
    <t>Accounting framework</t>
  </si>
  <si>
    <t>National GAAP</t>
  </si>
  <si>
    <t>IFRS</t>
  </si>
  <si>
    <t>Reporting Level</t>
  </si>
  <si>
    <t>020</t>
  </si>
  <si>
    <t>Individual</t>
  </si>
  <si>
    <t>Consolidated</t>
  </si>
  <si>
    <t>Professional</t>
  </si>
  <si>
    <t>Non-professional</t>
  </si>
  <si>
    <t>Number of clients</t>
  </si>
  <si>
    <t>Portfolio management</t>
  </si>
  <si>
    <t>Investment advice</t>
  </si>
  <si>
    <t>030</t>
  </si>
  <si>
    <t>Assets under management</t>
  </si>
  <si>
    <t>040</t>
  </si>
  <si>
    <t>Total of Portfolio management assets under management</t>
  </si>
  <si>
    <t>050</t>
  </si>
  <si>
    <t>Total of Investment advice assets under management</t>
  </si>
  <si>
    <t>060</t>
  </si>
  <si>
    <t>Number of managed funds (AIFs, UCITS and others combined)</t>
  </si>
  <si>
    <t>Number of participants</t>
  </si>
  <si>
    <t>All managed AIFs combined</t>
  </si>
  <si>
    <t>All managed UCITS combined</t>
  </si>
  <si>
    <t>Other than for AIFs or UCITS</t>
  </si>
  <si>
    <t>070</t>
  </si>
  <si>
    <t>080</t>
  </si>
  <si>
    <t>Other than AIFs or UCITS</t>
  </si>
  <si>
    <t>090</t>
  </si>
  <si>
    <t>Carrying amount</t>
  </si>
  <si>
    <t>Cash, cash balances at central banks and other demand deposits</t>
  </si>
  <si>
    <t>Cash on hand</t>
  </si>
  <si>
    <t>Cash balances at central banks</t>
  </si>
  <si>
    <t>Other demand deposits</t>
  </si>
  <si>
    <t>Of which: Cash balances at banks</t>
  </si>
  <si>
    <t>041</t>
  </si>
  <si>
    <t>Financial assets held for trading</t>
  </si>
  <si>
    <t>Derivatives</t>
  </si>
  <si>
    <t>Equity instruments</t>
  </si>
  <si>
    <t>Debt securities</t>
  </si>
  <si>
    <t>Loans and advances</t>
  </si>
  <si>
    <t>Trading financial assets</t>
  </si>
  <si>
    <t>091</t>
  </si>
  <si>
    <t>092</t>
  </si>
  <si>
    <t>093</t>
  </si>
  <si>
    <t>094</t>
  </si>
  <si>
    <t>095</t>
  </si>
  <si>
    <t>Non-related parties</t>
  </si>
  <si>
    <t>095.1</t>
  </si>
  <si>
    <t>Related parties</t>
  </si>
  <si>
    <t>095.2</t>
  </si>
  <si>
    <t>Financial assets designated at fair value through profit or loss</t>
  </si>
  <si>
    <t>100</t>
  </si>
  <si>
    <t>110</t>
  </si>
  <si>
    <t>120</t>
  </si>
  <si>
    <t>130</t>
  </si>
  <si>
    <t>Available-for-sale financial assets</t>
  </si>
  <si>
    <t>140</t>
  </si>
  <si>
    <t>150</t>
  </si>
  <si>
    <t>160</t>
  </si>
  <si>
    <t>170</t>
  </si>
  <si>
    <t>Non-trading non-derivative financial assets measured at fair value through profit or loss</t>
  </si>
  <si>
    <t>171</t>
  </si>
  <si>
    <t>172</t>
  </si>
  <si>
    <t>173</t>
  </si>
  <si>
    <t>174</t>
  </si>
  <si>
    <t>174.1</t>
  </si>
  <si>
    <t>174.2</t>
  </si>
  <si>
    <t>Non-trading non-derivative financial assets measured at fair value to equity</t>
  </si>
  <si>
    <t>175</t>
  </si>
  <si>
    <t>176</t>
  </si>
  <si>
    <t>177</t>
  </si>
  <si>
    <t>178</t>
  </si>
  <si>
    <t>178.1</t>
  </si>
  <si>
    <t>178.2</t>
  </si>
  <si>
    <t>Loans and receivables</t>
  </si>
  <si>
    <t>180</t>
  </si>
  <si>
    <t>190</t>
  </si>
  <si>
    <t>200</t>
  </si>
  <si>
    <t>Held-to-maturity investments</t>
  </si>
  <si>
    <t>210</t>
  </si>
  <si>
    <t>220</t>
  </si>
  <si>
    <t>230</t>
  </si>
  <si>
    <t>Non-trading debt instruments measured at a cost-based method</t>
  </si>
  <si>
    <t>231</t>
  </si>
  <si>
    <t>232</t>
  </si>
  <si>
    <t>233</t>
  </si>
  <si>
    <t>233.1</t>
  </si>
  <si>
    <t>233.2</t>
  </si>
  <si>
    <t>Other non-trading non-derivative financial assets</t>
  </si>
  <si>
    <t>234</t>
  </si>
  <si>
    <t>235</t>
  </si>
  <si>
    <t>236</t>
  </si>
  <si>
    <t>237</t>
  </si>
  <si>
    <t>237.1</t>
  </si>
  <si>
    <t>237.2</t>
  </si>
  <si>
    <t>Duration &lt; 1 Year</t>
  </si>
  <si>
    <t>237.21</t>
  </si>
  <si>
    <t>Duration &gt;= 1 Year</t>
  </si>
  <si>
    <t>237.22</t>
  </si>
  <si>
    <t>Derivatives – Hedge accounting</t>
  </si>
  <si>
    <t>240</t>
  </si>
  <si>
    <t>Fair value changes of the hedged items in portfolio hedge of interest rate risk</t>
  </si>
  <si>
    <t>250</t>
  </si>
  <si>
    <t>Investments in subsidiaries, joint ventures and associates</t>
  </si>
  <si>
    <t>260</t>
  </si>
  <si>
    <t>Financial</t>
  </si>
  <si>
    <t>260.1</t>
  </si>
  <si>
    <t>Non-financial</t>
  </si>
  <si>
    <t>260.2</t>
  </si>
  <si>
    <t>Tangible assets</t>
  </si>
  <si>
    <t>270</t>
  </si>
  <si>
    <t>Property, plant and equipment</t>
  </si>
  <si>
    <t>280</t>
  </si>
  <si>
    <t>Investment property</t>
  </si>
  <si>
    <t>290</t>
  </si>
  <si>
    <t>Intangible assets</t>
  </si>
  <si>
    <t>300</t>
  </si>
  <si>
    <t>Goodwill</t>
  </si>
  <si>
    <t>310</t>
  </si>
  <si>
    <t>Other intangible assets</t>
  </si>
  <si>
    <t>320</t>
  </si>
  <si>
    <t>Tax assets</t>
  </si>
  <si>
    <t>330</t>
  </si>
  <si>
    <t>Current tax assets</t>
  </si>
  <si>
    <t>340</t>
  </si>
  <si>
    <t>Deferred tax assets</t>
  </si>
  <si>
    <t>350</t>
  </si>
  <si>
    <t>Other assets</t>
  </si>
  <si>
    <t>360</t>
  </si>
  <si>
    <t>Non-current assets and disposal groups classified as held for sale</t>
  </si>
  <si>
    <t>370</t>
  </si>
  <si>
    <t>Total assets</t>
  </si>
  <si>
    <t>380</t>
  </si>
  <si>
    <t>Financial liabilities held for trading</t>
  </si>
  <si>
    <t>Short positions</t>
  </si>
  <si>
    <t>Deposits</t>
  </si>
  <si>
    <t>Debt securities issued</t>
  </si>
  <si>
    <t>Other financial liabilities</t>
  </si>
  <si>
    <t>Trading financial liabilities</t>
  </si>
  <si>
    <t>061</t>
  </si>
  <si>
    <t>062</t>
  </si>
  <si>
    <t>063</t>
  </si>
  <si>
    <t>064</t>
  </si>
  <si>
    <t>065</t>
  </si>
  <si>
    <t>066</t>
  </si>
  <si>
    <t>067</t>
  </si>
  <si>
    <t>068</t>
  </si>
  <si>
    <t>Financial liabilities designated at fair value through profit or loss</t>
  </si>
  <si>
    <t>Financial liabilities measured at amortised cost</t>
  </si>
  <si>
    <t>Non-trading non-derivative financial liabilities measured at a cost-based method</t>
  </si>
  <si>
    <t>141</t>
  </si>
  <si>
    <t>142</t>
  </si>
  <si>
    <t>143</t>
  </si>
  <si>
    <t>Of which: Subordinated financial liabilities</t>
  </si>
  <si>
    <t>143.1</t>
  </si>
  <si>
    <t>Eligible as AT1 Capital</t>
  </si>
  <si>
    <t>143.11</t>
  </si>
  <si>
    <t>Eligible as T2 Capital</t>
  </si>
  <si>
    <t>143.12</t>
  </si>
  <si>
    <t>Not-eligible as AT1 or T2 Capital</t>
  </si>
  <si>
    <t>143.13</t>
  </si>
  <si>
    <t>144</t>
  </si>
  <si>
    <t>145</t>
  </si>
  <si>
    <t>146</t>
  </si>
  <si>
    <t>Provisions</t>
  </si>
  <si>
    <t>Funds for general banking risks [if presented within liabilities]</t>
  </si>
  <si>
    <t>Pension and other post employment defined benefit obligations</t>
  </si>
  <si>
    <t>Other long term employee benefits</t>
  </si>
  <si>
    <t>Restructuring</t>
  </si>
  <si>
    <t>Pending legal issues and tax litigation</t>
  </si>
  <si>
    <t>Commitments and guarantees given</t>
  </si>
  <si>
    <t>Other provisions</t>
  </si>
  <si>
    <t>Of which: Onerous contracts</t>
  </si>
  <si>
    <t>230.1</t>
  </si>
  <si>
    <t>Of which: Loan loss</t>
  </si>
  <si>
    <t>230.2</t>
  </si>
  <si>
    <t>Tax liabilities</t>
  </si>
  <si>
    <t>Current tax liabilities</t>
  </si>
  <si>
    <t>Deferred tax liabilities</t>
  </si>
  <si>
    <t>Share capital repayable on demand</t>
  </si>
  <si>
    <t>Other liabilities</t>
  </si>
  <si>
    <t>Liabilities included in disposal groups classified as held for sale</t>
  </si>
  <si>
    <t>Total liabilities</t>
  </si>
  <si>
    <t>Capital</t>
  </si>
  <si>
    <t>Paid up capital</t>
  </si>
  <si>
    <t>Of which: Preference shares</t>
  </si>
  <si>
    <t>020.1</t>
  </si>
  <si>
    <t>Eligible as CET1 Capital</t>
  </si>
  <si>
    <t>021</t>
  </si>
  <si>
    <t>Not-eligible as CET1 Capital</t>
  </si>
  <si>
    <t>022</t>
  </si>
  <si>
    <t>Unpaid capital which has been called up</t>
  </si>
  <si>
    <t>Share premium</t>
  </si>
  <si>
    <t>040.1</t>
  </si>
  <si>
    <t>040.2</t>
  </si>
  <si>
    <t>Equity instruments issued other than capital</t>
  </si>
  <si>
    <t>Equity component of compound financial instruments</t>
  </si>
  <si>
    <t>Other equity instruments issued</t>
  </si>
  <si>
    <t>Other equity</t>
  </si>
  <si>
    <t>Accumulated other comprehensive income</t>
  </si>
  <si>
    <t>Items that will not be reclassified to profit and loss</t>
  </si>
  <si>
    <t>Actuarial gains or loss on defined benefit pension plans</t>
  </si>
  <si>
    <t>122</t>
  </si>
  <si>
    <t>Share of other recognised income and expense of investments in subsidiaries, joint ventures and associates</t>
  </si>
  <si>
    <t>124</t>
  </si>
  <si>
    <t>Items that may be reclassified to profit and loss</t>
  </si>
  <si>
    <t>128</t>
  </si>
  <si>
    <t>Hedges of net investments in foreign operations [effective portion]</t>
  </si>
  <si>
    <t>Foreign currency translation</t>
  </si>
  <si>
    <t>Hedging derivatives. Cash flow hedges [effective portion]</t>
  </si>
  <si>
    <t>Retained earnings</t>
  </si>
  <si>
    <t>Revaluation reserves</t>
  </si>
  <si>
    <t>201</t>
  </si>
  <si>
    <t>202</t>
  </si>
  <si>
    <t>203</t>
  </si>
  <si>
    <t>Other</t>
  </si>
  <si>
    <t>204</t>
  </si>
  <si>
    <t>Fair value reserves</t>
  </si>
  <si>
    <t>205</t>
  </si>
  <si>
    <t>Hedges of net investments in foreign operations</t>
  </si>
  <si>
    <t>206</t>
  </si>
  <si>
    <t>Hedging derivatives. Cash flow hedges</t>
  </si>
  <si>
    <t>207</t>
  </si>
  <si>
    <t>Hedging derivatives. Other hedges</t>
  </si>
  <si>
    <t>208</t>
  </si>
  <si>
    <t>209</t>
  </si>
  <si>
    <t>Other reserves</t>
  </si>
  <si>
    <t>Funds for general banking risks [if presented within equity]</t>
  </si>
  <si>
    <t>215</t>
  </si>
  <si>
    <t>Reserves or accumulated losses of investments in subsidiaries, joint ventures and associates</t>
  </si>
  <si>
    <t>Of which: Legal reserves</t>
  </si>
  <si>
    <t>First consolidation differences</t>
  </si>
  <si>
    <t>(-) Treasury shares</t>
  </si>
  <si>
    <t>Profit or loss attributable to Owners of the parent</t>
  </si>
  <si>
    <t>Part of interim or year-end profit eligible</t>
  </si>
  <si>
    <t>250.1</t>
  </si>
  <si>
    <t>Part of interim or year-end profit not eligible</t>
  </si>
  <si>
    <t>250.2</t>
  </si>
  <si>
    <t>(-) Interim dividends</t>
  </si>
  <si>
    <t>Minority interests [Non-controlling interests]</t>
  </si>
  <si>
    <t>Accumulated Other Comprehensive Income</t>
  </si>
  <si>
    <t>Other items</t>
  </si>
  <si>
    <t>Total equity</t>
  </si>
  <si>
    <t>Total equity and total liabilities</t>
  </si>
  <si>
    <t>Description</t>
  </si>
  <si>
    <t>Amount</t>
  </si>
  <si>
    <t>Assets</t>
  </si>
  <si>
    <t>(Abstract)</t>
  </si>
  <si>
    <t>Amount detail 1</t>
  </si>
  <si>
    <t>Amount detail 2</t>
  </si>
  <si>
    <t>Amount detail 3</t>
  </si>
  <si>
    <t>Amount detail 4</t>
  </si>
  <si>
    <t>Amount detail 5</t>
  </si>
  <si>
    <t>Amount detail 6</t>
  </si>
  <si>
    <t>Amount detail 7</t>
  </si>
  <si>
    <t>Amount detail 8</t>
  </si>
  <si>
    <t>Amount detail 9</t>
  </si>
  <si>
    <t>Not explained amounts</t>
  </si>
  <si>
    <t>-</t>
  </si>
  <si>
    <t>Total other assets</t>
  </si>
  <si>
    <t>Liabilities</t>
  </si>
  <si>
    <t>Total other liabilities</t>
  </si>
  <si>
    <t>Current period</t>
  </si>
  <si>
    <t>Interest income</t>
  </si>
  <si>
    <t>Derivatives - Hedge accounting, interest rate risk</t>
  </si>
  <si>
    <t>Interest income on liabilities</t>
  </si>
  <si>
    <t>085</t>
  </si>
  <si>
    <t>(Interest expense)</t>
  </si>
  <si>
    <t>(Financial liabilities held for trading)</t>
  </si>
  <si>
    <t>(Financial liabilities designated at fair value through profit or loss)</t>
  </si>
  <si>
    <t>(Financial liabilities measured at amortised cost)</t>
  </si>
  <si>
    <t>(Derivatives - Hedge accounting, interest rate risk)</t>
  </si>
  <si>
    <t>(Other liabilities)</t>
  </si>
  <si>
    <t>(Interest expense on assets)</t>
  </si>
  <si>
    <t>(Expenses on share capital repayable on demand)</t>
  </si>
  <si>
    <t>Dividend income</t>
  </si>
  <si>
    <t>Fee and commission income</t>
  </si>
  <si>
    <t>(Fee and commission Expenses)</t>
  </si>
  <si>
    <t>Gains or (-) losses on financial assets &amp; liabilities not measured at fair value through profit or loss, net</t>
  </si>
  <si>
    <t>Gains or (-) losses on financial assets and liabilities held for trading, net</t>
  </si>
  <si>
    <t>Gains or (-) losses on trading financial assets and liabilities, net</t>
  </si>
  <si>
    <t>285</t>
  </si>
  <si>
    <t>Gains or (-) losses on financial assets and liabilities designated at fair value through profit or loss, net</t>
  </si>
  <si>
    <t>Gains or (-) losses on non trading financial assets and liabilities, net</t>
  </si>
  <si>
    <t>295</t>
  </si>
  <si>
    <t>Gains or (-) losses from hedge accounting, net</t>
  </si>
  <si>
    <t>Exchange differences [gain or (-) loss], net</t>
  </si>
  <si>
    <t>Gains or (-) losses on derecognition of investments in subsidiaries, joint ventures and associates, net</t>
  </si>
  <si>
    <t>Gains or (-) losses on derecognition of non financial assets other than held for sale, net</t>
  </si>
  <si>
    <t>Other operating income</t>
  </si>
  <si>
    <t>(Other operating Expenses)</t>
  </si>
  <si>
    <t>TOTAL OPERATING INCOME, NET</t>
  </si>
  <si>
    <t>355</t>
  </si>
  <si>
    <t>(Administrative Expenses)</t>
  </si>
  <si>
    <t>(Staff Expenses)</t>
  </si>
  <si>
    <t>(Other administrative Expenses)</t>
  </si>
  <si>
    <t>(Depreciation)</t>
  </si>
  <si>
    <t>390</t>
  </si>
  <si>
    <t>(Property, Plant and Equipment)</t>
  </si>
  <si>
    <t>400</t>
  </si>
  <si>
    <t>(Investment Properties)</t>
  </si>
  <si>
    <t>410</t>
  </si>
  <si>
    <t>(Goodwill)</t>
  </si>
  <si>
    <t>415</t>
  </si>
  <si>
    <t>(Other intangible assets)</t>
  </si>
  <si>
    <t>420</t>
  </si>
  <si>
    <t>(Provisions or (-) reversal of provisions)</t>
  </si>
  <si>
    <t>430</t>
  </si>
  <si>
    <t>(Commitments and guarantees given)</t>
  </si>
  <si>
    <t>440</t>
  </si>
  <si>
    <t>(Other provisions)</t>
  </si>
  <si>
    <t>450</t>
  </si>
  <si>
    <t>(Increases or (-) decreases of the fund for general banking risks, net)</t>
  </si>
  <si>
    <t>455</t>
  </si>
  <si>
    <t>(Impairment or (-) reversal of impairment on financial assets not measured at fair value through profit or loss)</t>
  </si>
  <si>
    <t>460</t>
  </si>
  <si>
    <t>(Financial assets measured at cost [unquoted equity and related derivatives])</t>
  </si>
  <si>
    <t>470</t>
  </si>
  <si>
    <t>(Available- for-sale financial assets)</t>
  </si>
  <si>
    <t>480</t>
  </si>
  <si>
    <t>(Loans and receivables</t>
  </si>
  <si>
    <t>490</t>
  </si>
  <si>
    <t>(Held to maturity investments)</t>
  </si>
  <si>
    <t>500</t>
  </si>
  <si>
    <t>(Impairment or (-) reversal of impairment of investments in subsidiaries, joint ventures and associates)</t>
  </si>
  <si>
    <t>510</t>
  </si>
  <si>
    <t>(Impairment or (-) reversal of impairment on non-financial assets)</t>
  </si>
  <si>
    <t>520</t>
  </si>
  <si>
    <t>(Property, plant and equipment)</t>
  </si>
  <si>
    <t>530</t>
  </si>
  <si>
    <t>(Investment properties)</t>
  </si>
  <si>
    <t>540</t>
  </si>
  <si>
    <t>550</t>
  </si>
  <si>
    <t>560</t>
  </si>
  <si>
    <t>(Other)</t>
  </si>
  <si>
    <t>570</t>
  </si>
  <si>
    <t>Negative goodwill recognised in profit or loss</t>
  </si>
  <si>
    <t>580</t>
  </si>
  <si>
    <t>Share of the profit or (-) loss of investments in subsidiaries, joint ventures and associates</t>
  </si>
  <si>
    <t>590</t>
  </si>
  <si>
    <t>Profit or (-) loss from non-current assets and disposal groups classified as held for sale not qualifying as discontinued operations</t>
  </si>
  <si>
    <t>600</t>
  </si>
  <si>
    <t>Profit or (-) loss before tax from continuing operations</t>
  </si>
  <si>
    <t>610</t>
  </si>
  <si>
    <t>(Tax Expenses or (-) income related to profit or loss from continuing operations)</t>
  </si>
  <si>
    <t>620</t>
  </si>
  <si>
    <t>Profit or (-) loss after tax from continuing operations</t>
  </si>
  <si>
    <t>630</t>
  </si>
  <si>
    <t>Extraordinary profit or (-) loss after tax</t>
  </si>
  <si>
    <t>632</t>
  </si>
  <si>
    <t>Extraordinary profit or loss before tax</t>
  </si>
  <si>
    <t>633</t>
  </si>
  <si>
    <t>(Tax Expenses or (-) income related to extraordinary profit or loss)</t>
  </si>
  <si>
    <t>634</t>
  </si>
  <si>
    <t>Profit or (-) loss after tax from discontinued operations</t>
  </si>
  <si>
    <t>640</t>
  </si>
  <si>
    <t>Profit or (-) loss before tax from discontinued operations</t>
  </si>
  <si>
    <t>650</t>
  </si>
  <si>
    <t>(Tax Expenses or (-) income related to discontinued operations)</t>
  </si>
  <si>
    <t>660</t>
  </si>
  <si>
    <t>Profit or (-) loss for the year</t>
  </si>
  <si>
    <t>670</t>
  </si>
  <si>
    <t>Attributable to minority interest [non-controlling interests]</t>
  </si>
  <si>
    <t>680</t>
  </si>
  <si>
    <t>Attributable to owners of the parent</t>
  </si>
  <si>
    <t>690</t>
  </si>
  <si>
    <t>Nominal amount</t>
  </si>
  <si>
    <t>Loan commitments given</t>
  </si>
  <si>
    <t>Of which: non-performing</t>
  </si>
  <si>
    <t>Central banks</t>
  </si>
  <si>
    <t>General governments</t>
  </si>
  <si>
    <t>Credit institutions</t>
  </si>
  <si>
    <t>Other financial corporations</t>
  </si>
  <si>
    <t>Non-financial corporations</t>
  </si>
  <si>
    <t>Households</t>
  </si>
  <si>
    <t>Financial guarantees given</t>
  </si>
  <si>
    <t>101</t>
  </si>
  <si>
    <t>Other Commitments given</t>
  </si>
  <si>
    <t>181</t>
  </si>
  <si>
    <t>Of which: Rental Commitments</t>
  </si>
  <si>
    <t>182</t>
  </si>
  <si>
    <t>Of which: Lease Commitments</t>
  </si>
  <si>
    <t>183</t>
  </si>
  <si>
    <t>Maximum collateral/guarantee that can be considered</t>
  </si>
  <si>
    <t>Loan commitments received</t>
  </si>
  <si>
    <t>Financial guarantees received</t>
  </si>
  <si>
    <t>Other Commitments Received</t>
  </si>
  <si>
    <t>Qualitative information</t>
  </si>
  <si>
    <t>Cash pooling</t>
  </si>
  <si>
    <t>Tax entity</t>
  </si>
  <si>
    <t>Third party claims</t>
  </si>
  <si>
    <t>Fund identification code</t>
  </si>
  <si>
    <t>Inception date</t>
  </si>
  <si>
    <t>Based in EEA</t>
  </si>
  <si>
    <t>Domicile</t>
  </si>
  <si>
    <t>Type of fund</t>
  </si>
  <si>
    <t>Predominant investment type</t>
  </si>
  <si>
    <t>Fund is open end</t>
  </si>
  <si>
    <t>Net asset value</t>
  </si>
  <si>
    <t>Name of Fund</t>
  </si>
  <si>
    <t>Open</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</si>
  <si>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</si>
  <si>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</si>
  <si>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</si>
  <si>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</si>
  <si>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</si>
  <si>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</si>
  <si>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</si>
  <si>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</si>
  <si>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</si>
  <si>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</si>
  <si>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</si>
  <si>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</si>
  <si>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</si>
  <si>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</si>
  <si>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</si>
  <si>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</si>
  <si>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</si>
  <si>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</si>
  <si>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</si>
  <si>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</si>
  <si>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</si>
  <si>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</si>
  <si>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</si>
  <si>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</si>
  <si>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</si>
  <si>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</si>
  <si>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</si>
  <si>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</si>
  <si>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</si>
  <si>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</si>
  <si>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</si>
  <si>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</si>
  <si>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</si>
  <si>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</si>
  <si>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</si>
  <si>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</si>
  <si>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</si>
  <si>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</si>
  <si>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</si>
  <si>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</si>
  <si>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</si>
  <si>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</si>
  <si>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</si>
  <si>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</si>
  <si>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</si>
  <si>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</si>
  <si>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</si>
  <si>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</si>
  <si>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</si>
  <si>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</si>
  <si>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</si>
  <si>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</si>
  <si>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</si>
  <si>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</si>
  <si>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</si>
  <si>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</si>
  <si>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</si>
  <si>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</si>
  <si>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</si>
  <si>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</si>
  <si>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</si>
  <si>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</si>
  <si>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</si>
  <si>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</si>
  <si>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</si>
  <si>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</si>
  <si>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</si>
  <si>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</si>
  <si>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</si>
  <si>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</si>
  <si>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</si>
  <si>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</si>
  <si>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</si>
  <si>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</si>
  <si>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</si>
  <si>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</si>
  <si>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</si>
  <si>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</si>
  <si>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</si>
  <si>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</si>
  <si>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</si>
  <si>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</si>
  <si>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</si>
  <si>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</si>
  <si>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</si>
  <si>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</si>
  <si>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</si>
  <si>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</si>
  <si>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</si>
  <si>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</si>
  <si>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</si>
  <si>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</si>
  <si>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</si>
  <si>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</si>
  <si>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</si>
  <si>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</si>
  <si>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</si>
  <si>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</si>
  <si>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</si>
  <si>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</si>
  <si>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</si>
  <si>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</si>
  <si>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</si>
  <si>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</si>
  <si>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</si>
  <si>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</si>
  <si>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</si>
  <si>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</si>
  <si>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</si>
  <si>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</si>
  <si>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</si>
  <si>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</si>
  <si>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</si>
  <si>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</si>
  <si>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</si>
  <si>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</si>
  <si>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</si>
  <si>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</si>
  <si>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</si>
  <si>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</si>
  <si>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</si>
  <si>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</si>
  <si>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</si>
  <si>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</si>
  <si>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</si>
  <si>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</si>
  <si>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</si>
  <si>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</si>
  <si>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</si>
  <si>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</si>
  <si>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</si>
  <si>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</si>
  <si>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</si>
  <si>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</si>
  <si>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</si>
  <si>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</si>
  <si>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</si>
  <si>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</si>
  <si>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</si>
  <si>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</si>
  <si>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</si>
  <si>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</si>
  <si>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</si>
  <si>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</si>
  <si>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</si>
  <si>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</si>
  <si>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</si>
  <si>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</si>
  <si>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</si>
  <si>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</si>
  <si>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</si>
  <si>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</si>
  <si>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</si>
  <si>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</si>
  <si>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</si>
  <si>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</si>
  <si>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</si>
  <si>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</si>
  <si>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</si>
  <si>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</si>
  <si>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</si>
  <si>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</si>
  <si>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</si>
  <si>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</si>
  <si>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</si>
  <si>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</si>
  <si>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</si>
  <si>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</si>
  <si>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</si>
  <si>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</si>
  <si>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</si>
  <si>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</si>
  <si>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</si>
  <si>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</si>
  <si>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</si>
  <si>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</si>
  <si>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</si>
  <si>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</si>
  <si>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</si>
  <si>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</si>
  <si>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</si>
  <si>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</si>
  <si>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</si>
  <si>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</si>
  <si>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</si>
  <si>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</si>
  <si>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</si>
  <si>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</si>
  <si>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</si>
  <si>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</si>
  <si>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</si>
  <si>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</si>
  <si>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</si>
  <si>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</si>
  <si>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</si>
  <si>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</si>
  <si>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</si>
  <si>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</si>
  <si>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</si>
  <si>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</si>
  <si>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</si>
  <si>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</si>
  <si>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</si>
  <si>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</si>
  <si>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</si>
  <si>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</si>
  <si>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</si>
  <si>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</si>
  <si>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</si>
  <si>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</si>
  <si>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</si>
  <si>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</si>
  <si>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</si>
  <si>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</si>
  <si>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</si>
  <si>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</si>
  <si>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</si>
  <si>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</si>
  <si>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</si>
  <si>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</si>
  <si>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</si>
  <si>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</si>
  <si>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</si>
  <si>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</si>
  <si>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</si>
  <si>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</si>
  <si>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</si>
  <si>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</si>
  <si>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</si>
  <si>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</si>
  <si>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</si>
  <si>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</si>
  <si>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</si>
  <si>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</si>
  <si>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</si>
  <si>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</si>
  <si>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</si>
  <si>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</si>
  <si>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</si>
  <si>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</si>
  <si>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</si>
  <si>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</si>
  <si>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</si>
  <si>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</si>
  <si>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</si>
  <si>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</si>
  <si>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</si>
  <si>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</si>
  <si>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</si>
  <si>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Other Countries</t>
  </si>
  <si>
    <t>International organisations (as pseudo geographic area)</t>
  </si>
  <si>
    <t>United Nations organisations</t>
  </si>
  <si>
    <t>IMF (International Monetary Fund)</t>
  </si>
  <si>
    <t>WTO (World Trade Organisation)</t>
  </si>
  <si>
    <t>IBRD (International Bank for Reconstruction and Development)</t>
  </si>
  <si>
    <t>IDA (International Development Association)</t>
  </si>
  <si>
    <t>Other UN Organisations (includes 1H, 1J-1T)</t>
  </si>
  <si>
    <t>UNESCO (United Nations Educational, Scientific and Cultural Organisation)</t>
  </si>
  <si>
    <t>FAO (Food and Agriculture Organisation)</t>
  </si>
  <si>
    <t>WHO (World Health Organisation)</t>
  </si>
  <si>
    <t>IFAD (International Fund for Agricultural Development)</t>
  </si>
  <si>
    <t>IFC (International Finance Corporation)</t>
  </si>
  <si>
    <t>MIGA (Multilateral Investment Guarantee Agency)</t>
  </si>
  <si>
    <t>UNICEF (United Nations Children’s Fund)</t>
  </si>
  <si>
    <t>UNHCR (United Nations High Commissioner for Refugees)</t>
  </si>
  <si>
    <t>UNRWA (United Nations Relief and Works Agency for Palestine)</t>
  </si>
  <si>
    <t>IAEA (International Atomic Energy Agency)</t>
  </si>
  <si>
    <t>ILO (International Labour Organisation)</t>
  </si>
  <si>
    <t>ITU (International Telecommunication Union)</t>
  </si>
  <si>
    <t>Rest of UN Organisations n.i.e.</t>
  </si>
  <si>
    <t>All the European Union Institutions excluding the institutions of the euro area</t>
  </si>
  <si>
    <t>EMS (European Monetary System)</t>
  </si>
  <si>
    <t>EIB (European Investment Bank)</t>
  </si>
  <si>
    <t>EC (European Commission)</t>
  </si>
  <si>
    <t>EDF (European Development Fund)</t>
  </si>
  <si>
    <t>ECB (European Central Bank)</t>
  </si>
  <si>
    <t>EIF (European Investment Fund)</t>
  </si>
  <si>
    <t>ECSC (European Coal and Steel Community)</t>
  </si>
  <si>
    <t>Neighbourhood Investment Facility</t>
  </si>
  <si>
    <t>FEMIP (Facility for Euro-Mediterranean Investment and Partnership)</t>
  </si>
  <si>
    <t>Other European Union Institutions, Organs and Organisms covered by General budget</t>
  </si>
  <si>
    <t>European Parliament</t>
  </si>
  <si>
    <t>Council of the European Union</t>
  </si>
  <si>
    <t>Court of Justice</t>
  </si>
  <si>
    <t>Court of Auditors</t>
  </si>
  <si>
    <t>European Council</t>
  </si>
  <si>
    <t>Economic and Social Committee</t>
  </si>
  <si>
    <t>Committee of the Regions</t>
  </si>
  <si>
    <t>EU-Africa Infrastructure Trust Fund</t>
  </si>
  <si>
    <t>ESM (European Stability Mechanism)</t>
  </si>
  <si>
    <t>Joint Committee of the European Supervisory Authorities (ESAs)</t>
  </si>
  <si>
    <t>All the European Union Institutions financed via the EU Budget</t>
  </si>
  <si>
    <t>All the European Union Institutions not financed via the EU Budget</t>
  </si>
  <si>
    <t>All European Community Institutions, Organs and Organisms, including ECB and ESM</t>
  </si>
  <si>
    <t>Other small European Union Institutions (Ombudsman, Data Protection Supervisor etc.)</t>
  </si>
  <si>
    <t>OECD (Organisation for Economic Co-operation and Development)</t>
  </si>
  <si>
    <t>BIS (Bank for International Settlements)</t>
  </si>
  <si>
    <t>IADB (Inter-American Development Bank)</t>
  </si>
  <si>
    <t>AfDB (African Development Bank)</t>
  </si>
  <si>
    <t>AsDB (Asian Development Bank)</t>
  </si>
  <si>
    <t>EBRD (European Bank for Reconstruction and Development)</t>
  </si>
  <si>
    <t>IIC (Inter-American Investment Corporation)</t>
  </si>
  <si>
    <t>NIB (Nordic Investment Bank)</t>
  </si>
  <si>
    <t>ECCB (Eastern Caribbean Central Bank)</t>
  </si>
  <si>
    <t>IBEC (International Bank for Economic Co-operation)</t>
  </si>
  <si>
    <t>IIB (International Investment Bank)</t>
  </si>
  <si>
    <t>CDB (Caribbean Development Bank)</t>
  </si>
  <si>
    <t>AMF (Arab Monetary Fund)</t>
  </si>
  <si>
    <t>BADEA (Banque arabe pour le développement économique en Afrique)</t>
  </si>
  <si>
    <t>BCEAO (Banque Centrale des Etats de l'Afrique de l'Ouest)</t>
  </si>
  <si>
    <t>CASDB (Central African States Development Bank)</t>
  </si>
  <si>
    <t>African Development Fund</t>
  </si>
  <si>
    <t>Asian Development Fund</t>
  </si>
  <si>
    <t>Fonds spécial unifié de développement</t>
  </si>
  <si>
    <t>CABEI (Central American Bank for Economic Integration)</t>
  </si>
  <si>
    <t>ADC (Andean Development Corporation)</t>
  </si>
  <si>
    <t>Other International Organisations (financial institutions)</t>
  </si>
  <si>
    <t>BEAC (Banque des Etats de l'Afrique Centrale)</t>
  </si>
  <si>
    <t>CEMAC (Communauté Économique et Monétaire de l'Afrique Centrale)</t>
  </si>
  <si>
    <t>ECCU (Eastern Caribbean Currency Union)</t>
  </si>
  <si>
    <t>Other International Financial Organisations</t>
  </si>
  <si>
    <t>Other International Organisations (non-financial institutions)</t>
  </si>
  <si>
    <t>NATO (North Atlantic Treaty Organisation)</t>
  </si>
  <si>
    <t>Council of Europe</t>
  </si>
  <si>
    <t>ICRC (International Committee of the Red Cross)</t>
  </si>
  <si>
    <t>ESA (European Space Agency)</t>
  </si>
  <si>
    <t>EPO (European Patent Office)</t>
  </si>
  <si>
    <t>EUROCONTROL (European Organisation for the Safety of Air Navigation)</t>
  </si>
  <si>
    <t>EUTELSAT (European Telecommunications Satellite Organisation)</t>
  </si>
  <si>
    <t>WAEMU (West African Economic and Monetary Union)</t>
  </si>
  <si>
    <t>INTELSAT (International Telecommunications Satellite Organisation)</t>
  </si>
  <si>
    <t>EBU/UER (European Broadcasting Union/Union européenne de radio-télévision)</t>
  </si>
  <si>
    <t>EUMETSAT (European Organisation for the Exploitation of Meteorological Satellites)</t>
  </si>
  <si>
    <t>ESO (European Southern Observatory)</t>
  </si>
  <si>
    <t>ECMWF (European Centre for Medium-Range Weather Forecasts)</t>
  </si>
  <si>
    <t>EMBL (European Molecular Biology Laboratory)</t>
  </si>
  <si>
    <t>CERN (European Organisation for Nuclear Research)</t>
  </si>
  <si>
    <t>IOM (International Organisation for Migration)</t>
  </si>
  <si>
    <t>IDB (Islamic Development Bank)</t>
  </si>
  <si>
    <t>EDB (Eurasian Development Bank)</t>
  </si>
  <si>
    <t>Paris Club Creditor Institutions</t>
  </si>
  <si>
    <t>CEB (Council of Europe Development Bank)</t>
  </si>
  <si>
    <t>Other International Non-Financial Organisations</t>
  </si>
  <si>
    <t>International Organisations excluding European Union Institutions</t>
  </si>
  <si>
    <t>International Union of Credit and Investment Insurers</t>
  </si>
  <si>
    <t>European Financial Stability Facility (EFSF)</t>
  </si>
  <si>
    <t>Multilateral Lending Agencies</t>
  </si>
  <si>
    <t>ICSID (International Centre for Settlement of Investment Disputes)</t>
  </si>
  <si>
    <t>World Bank Group Bank Group</t>
  </si>
  <si>
    <t>EURATOM</t>
  </si>
  <si>
    <t>Black Sea Trade and Development Banks</t>
  </si>
  <si>
    <t>AFREXIMBANK (African Export-Import Bank)</t>
  </si>
  <si>
    <t>BLADEX (Banco Latino Americano De Comercio Exterior)</t>
  </si>
  <si>
    <t>FLAR (Fondo Latino Americano de Reservas)</t>
  </si>
  <si>
    <t>Fonds Belgo-Congolais d'Amortissement et de Gestion</t>
  </si>
  <si>
    <t>IFFIm (International Finance Facility for Immunisation)</t>
  </si>
  <si>
    <t>EUROFIMA (European Company for the Financing of Railroad Rolling Stock)</t>
  </si>
  <si>
    <t>International organization excluding the BIS and the IMF</t>
  </si>
  <si>
    <t>Alternative Investment Fund (AIF)</t>
  </si>
  <si>
    <t>Undertakings for Collective Investment in Transferable Securities (UCITS)</t>
  </si>
  <si>
    <t>Other than Alternative Investment Fund and Undertakings for Collective Investment in Transferable Securities</t>
  </si>
  <si>
    <t>Hedge fund</t>
  </si>
  <si>
    <t>Private Equity Fund</t>
  </si>
  <si>
    <t>Real Estate Fund</t>
  </si>
  <si>
    <t>Fund of funds</t>
  </si>
  <si>
    <t>Income and expenses of the current period</t>
  </si>
  <si>
    <t>Securities</t>
  </si>
  <si>
    <t>Issuances</t>
  </si>
  <si>
    <t>Transfer orders</t>
  </si>
  <si>
    <t>Clearing and settlement</t>
  </si>
  <si>
    <t>Asset management</t>
  </si>
  <si>
    <t>Custody [by type of customer]</t>
  </si>
  <si>
    <t>Collective investment</t>
  </si>
  <si>
    <t>Central administration services for collective investment</t>
  </si>
  <si>
    <t>Fiduciary transactions</t>
  </si>
  <si>
    <t>Payment services</t>
  </si>
  <si>
    <t>Customer resources distributed but not managed [by type of product]</t>
  </si>
  <si>
    <t>Insurance products</t>
  </si>
  <si>
    <t>Structured Finance</t>
  </si>
  <si>
    <t>Servicing of securitization activities</t>
  </si>
  <si>
    <t>(Fee and commission expenses)</t>
  </si>
  <si>
    <t>(Clearing and settlement)</t>
  </si>
  <si>
    <t>(Custody)</t>
  </si>
  <si>
    <t>(Servicing of securitization activities)</t>
  </si>
  <si>
    <t>(Loan commitments received)</t>
  </si>
  <si>
    <t>(Financial guarantees received)</t>
  </si>
  <si>
    <t>Investment services and activities</t>
  </si>
  <si>
    <t>Reception and transmission of orders in relation to one or more financial instruments</t>
  </si>
  <si>
    <t>Execution of orders on behalf of clients</t>
  </si>
  <si>
    <t>Dealing on own account</t>
  </si>
  <si>
    <t>Underwriting of financial instruments and/or placing of financial instruments on a firm commitment basis</t>
  </si>
  <si>
    <t>Placing of financial instruments without a firm commitment basis</t>
  </si>
  <si>
    <t>Operation of an MTF</t>
  </si>
  <si>
    <t>Operation of an OTF</t>
  </si>
  <si>
    <t>Ancillary services</t>
  </si>
  <si>
    <t>Safekeeping and administration of financial instruments for the account of clients, including custodianship and related services such as cash/collateral management and excluding maintaining securities accounts at the top tier level</t>
  </si>
  <si>
    <t>Granting credits or loans to an investor to allow him to carry out a transaction in one or more financial instruments, where the firm granting the credit or loan is involved in the transaction</t>
  </si>
  <si>
    <t>Advice to undertakings on capital structure, industrial strategy and related matters and advice and services relating to mergers and the purchase of undertakings</t>
  </si>
  <si>
    <t>Foreign exchange services where these are connected to the provision of investment services</t>
  </si>
  <si>
    <t>Investment research and financial analysis or other forms of general recommendation relating to transactions in financial instruments</t>
  </si>
  <si>
    <t>Services related to underwriting</t>
  </si>
  <si>
    <t>Investment services and activities as well as ancillary services of the type included under Section A or B of Annex 1 related to the underlying of the derivatives included under points (5), (6), (7) and (10) of Section C where these are connected to the provision of investment or ancillary services</t>
  </si>
  <si>
    <t>Investement management activities</t>
  </si>
  <si>
    <t>Investment services under 2:65, 2:66a WFT (AIF)</t>
  </si>
  <si>
    <t>Investment services under 2:69b WFT (UCITS)</t>
  </si>
  <si>
    <t>Investment services (other than AIF and UCITS)</t>
  </si>
  <si>
    <t>Other activities</t>
  </si>
  <si>
    <t>Trust activities</t>
  </si>
  <si>
    <t>Outstanding balances</t>
  </si>
  <si>
    <t>Parent and entities with joint control or significance influence</t>
  </si>
  <si>
    <t>Subsidiaries and other entities of the same group</t>
  </si>
  <si>
    <t>Associates and joint ventures</t>
  </si>
  <si>
    <t>Key management of the institution or its parent</t>
  </si>
  <si>
    <t>Other related parties</t>
  </si>
  <si>
    <t>Of which: Managed funds</t>
  </si>
  <si>
    <t>Selected financial assets</t>
  </si>
  <si>
    <t>Of which: Impaired financial assets</t>
  </si>
  <si>
    <t>Selected financial liabilities</t>
  </si>
  <si>
    <t>Nominal amount of loan commitments, financial guarantees and other commitments given</t>
  </si>
  <si>
    <t>Of which: defaulted</t>
  </si>
  <si>
    <t>Loan commitments, financial guarantees and other commitments received</t>
  </si>
  <si>
    <t>Notional amount of derivatives</t>
  </si>
  <si>
    <t>Accumulated impairment, accumulated changes in fair value due to credit risk and provisions on non-performing exposures</t>
  </si>
  <si>
    <t>Parent and parent entities with joint control or significant influence</t>
  </si>
  <si>
    <t>Key management of the instruction or its parent</t>
  </si>
  <si>
    <t>Interest Income</t>
  </si>
  <si>
    <t>Interest expenses</t>
  </si>
  <si>
    <t>Fee and commission expenses</t>
  </si>
  <si>
    <t>Gains or (-) losses on derecognition of financial assets and liabilities not measured at fair value through profit or loss</t>
  </si>
  <si>
    <t>Gains or (-) losses on derecognition of non-financial assets</t>
  </si>
  <si>
    <t>Increase or (-) decrease during the period in impairment, fair value changes due to credit risk and provisions for non-performing debt instruments, guarantees and commitments</t>
  </si>
  <si>
    <t>Expenses</t>
  </si>
  <si>
    <t>(Audited/validated) total expenses (of the previous year) after distribution of profits to shareholders</t>
  </si>
  <si>
    <t>Subtract the following items from the total expenses</t>
  </si>
  <si>
    <t>a) fully discretionary staff bonuses</t>
  </si>
  <si>
    <t>b) employees', directors' and partners' shares in profits, to the extent that they are fully discretionary</t>
  </si>
  <si>
    <t>c) other appropriations of profits and other variable remuneration, to the extent that they are fully discretionary</t>
  </si>
  <si>
    <t>d) shared commission and fees payable which are directly related to commission and fees receivable, which are included within total revenue, and where the payment of the commission and fees payable is contingent upon the actual receipt of the commission and fees receivable</t>
  </si>
  <si>
    <t>e) fees, brokerage and other charges paid to clearing houses, exchanges and intermediate brokers for the purposes of executing, registering or clearing transactions</t>
  </si>
  <si>
    <t>f) fees to tied agents as defined by point 25 of Article 4 of Directive 2004/39/EC, where applicable</t>
  </si>
  <si>
    <t>g) interest paid to customers on client money</t>
  </si>
  <si>
    <t>h) non-recurring expenses from non-ordinary activities</t>
  </si>
  <si>
    <t>Total of subtractions</t>
  </si>
  <si>
    <t>Fixed overheads of the previous year</t>
  </si>
  <si>
    <t>One quarter of the fixed overheads of the previous year (25% of fixed overheads of the previous year)</t>
  </si>
  <si>
    <t>Nature of Fund Management / Amount</t>
  </si>
  <si>
    <t>Type of fund manager (Management style)</t>
  </si>
  <si>
    <t>Internal management</t>
  </si>
  <si>
    <t>External management</t>
  </si>
  <si>
    <t>Licence type (Type of managed funds)</t>
  </si>
  <si>
    <t>Alternative Investment Fund and Undertakings for Collective Investment in Transferable Securities (AIF and UCITS)</t>
  </si>
  <si>
    <t>Total assets under management (licenced)</t>
  </si>
  <si>
    <t>Professional indemnity insurance</t>
  </si>
  <si>
    <t>Has professional indemnity insurance</t>
  </si>
  <si>
    <t>Coverage for each individual claim</t>
  </si>
  <si>
    <t>Aggregate of coverage for claims per year</t>
  </si>
  <si>
    <t>Excess from coverage for each individual claim</t>
  </si>
  <si>
    <t>Excess from aggregate of coverage for claims per year</t>
  </si>
  <si>
    <t>Calculating Capital requirements</t>
  </si>
  <si>
    <t>Own funds requirement based on assets under management</t>
  </si>
  <si>
    <t>Initial capital required</t>
  </si>
  <si>
    <t>Additional capital requirements AuM (0.02% * AuM &gt; EUR 250 million)</t>
  </si>
  <si>
    <t>Additional capital requirements related to professional liability risks</t>
  </si>
  <si>
    <t>Own funds requirement based on fixed overheads</t>
  </si>
  <si>
    <t>25% of fixed overheads of the previous year</t>
  </si>
  <si>
    <t>Highest margin / haircut reached in the past 12 months</t>
  </si>
  <si>
    <t>Highest margin / haircut</t>
  </si>
  <si>
    <t>Highest margin / haircut reached during the trading day</t>
  </si>
  <si>
    <t>Trading result per trading day</t>
  </si>
  <si>
    <t>Reference date</t>
  </si>
  <si>
    <t>2010-03-31</t>
  </si>
  <si>
    <t>Initial Capital</t>
  </si>
  <si>
    <t>Initial capital present</t>
  </si>
  <si>
    <t>Pillar I requirements</t>
  </si>
  <si>
    <t>Credit Risk</t>
  </si>
  <si>
    <t>Market Risk</t>
  </si>
  <si>
    <t>Operational Risk</t>
  </si>
  <si>
    <t>Pillar II requirement</t>
  </si>
  <si>
    <t>OWN FUNDS</t>
  </si>
  <si>
    <t>TIER 1 CAPITAL</t>
  </si>
  <si>
    <t>015</t>
  </si>
  <si>
    <t>COMMON EQUITY TIER 1 CAPITAL</t>
  </si>
  <si>
    <t>Capital instruments eligible as CET1 Capital</t>
  </si>
  <si>
    <t>Paid up capital instruments</t>
  </si>
  <si>
    <t>Of which: Capital instruments subscribed by public authorities in emergency situations</t>
  </si>
  <si>
    <t>045</t>
  </si>
  <si>
    <t>Memorandum item: Capital instruments not eligible</t>
  </si>
  <si>
    <t>(-) Own CET1 instruments</t>
  </si>
  <si>
    <t>(-) Direct holdings of CET1 instruments</t>
  </si>
  <si>
    <t>(-) Indirect holdings of CET1 instruments</t>
  </si>
  <si>
    <t>(-) Synthetic holdings of CET1 instruments</t>
  </si>
  <si>
    <t>(-) Actual or contingent obligations to purchase own CET1 instruments</t>
  </si>
  <si>
    <t>Previous years retained earnings</t>
  </si>
  <si>
    <t>Profit or loss eligible</t>
  </si>
  <si>
    <t>Profit or loss attributable to owners of the parent</t>
  </si>
  <si>
    <t>(-) Part of interim or year-end profit not eligible</t>
  </si>
  <si>
    <t>Funds for general banking risk</t>
  </si>
  <si>
    <t>Transitional adjustments due to grandfathered CET1 Capital instruments</t>
  </si>
  <si>
    <t>Minority interest given recognition in CET1 capital</t>
  </si>
  <si>
    <t>Transitional adjustments due to additional minority interests</t>
  </si>
  <si>
    <t>Adjustments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</si>
  <si>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</si>
  <si>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</si>
  <si>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</si>
  <si>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</si>
  <si>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</si>
  <si>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</si>
  <si>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t>
  </si>
  <si>
    <t>(-) Goodwill included in the valuation of significant investments</t>
  </si>
  <si>
    <t>Deferred tax liabilities associated to goodwill</t>
  </si>
  <si>
    <t>(-) Other intangible assets</t>
  </si>
  <si>
    <t>(-) Other intangible assets before deduction of deferred tax liabilities</t>
  </si>
  <si>
    <t>Deferred tax liabilities associated to other intangible assets</t>
  </si>
  <si>
    <t>(-) Deferred tax assets that rely on future profitability and do not arise from temporary differences net of associated tax liabilities</t>
  </si>
  <si>
    <t>(-) IRB shortfall of credit risk adjustments to expected losses</t>
  </si>
  <si>
    <t>(-) Defined benefit pension fund assets</t>
  </si>
  <si>
    <t>Deferred tax liabilities associated to defined benefit pension fund assets</t>
  </si>
  <si>
    <t>Defined benefit pension fund assets which the institution has an unrestricted ability to use</t>
  </si>
  <si>
    <t>(-) Reciprocal cross holdings in CET1 Capital</t>
  </si>
  <si>
    <t>(-) Excess of deduction from AT1 items over AT1 Capital (see 1.2.10)</t>
  </si>
  <si>
    <t>(-) Qualifying holdings outside the financial sector which can alternatively be subject to a 1.250% risk weight</t>
  </si>
  <si>
    <t>(-) Securitisation positions which can alternatively be subject to a 1.250% risk weight</t>
  </si>
  <si>
    <t>(-) Free deliveries which can alternatively be subject to a 1.250% risk weight</t>
  </si>
  <si>
    <t>(-) Positions in a basket for which an institution cannot determine the risk weight under the IRB approach, and can alternatively be subject to a 1.250% risk weight</t>
  </si>
  <si>
    <t>471</t>
  </si>
  <si>
    <t>(-) Equity exposures under an internal models approach which can alternatively be subject to a 1.250% risk weight</t>
  </si>
  <si>
    <t>472</t>
  </si>
  <si>
    <t>(-) CET1 instruments of financial sector entities where the institution does not have a significant investment</t>
  </si>
  <si>
    <t>(-) Deductible deferred tax assets that rely on future profitability and arise from temporary differences</t>
  </si>
  <si>
    <t>(-) CET1 instruments of financial sector entities where the institution has a significant investment</t>
  </si>
  <si>
    <t>(-) Amount exceeding the 17.65% threshold</t>
  </si>
  <si>
    <t>Other transitional adjustments to CET1 Capital</t>
  </si>
  <si>
    <t>(-) Additional deductions of CET1 Capital due to Article 3 CRR</t>
  </si>
  <si>
    <t>524</t>
  </si>
  <si>
    <t>CET1 capital elements or deductions - other</t>
  </si>
  <si>
    <t>529</t>
  </si>
  <si>
    <t>ADDITIONAL TIER 1 CAPITAL</t>
  </si>
  <si>
    <t>Capital instruments eligible as AT1 Capital</t>
  </si>
  <si>
    <t>(-) Own AT1 instruments</t>
  </si>
  <si>
    <t>(-) Direct holdings of AT1 instruments</t>
  </si>
  <si>
    <t>(-) Indirect holdings of AT1 instruments</t>
  </si>
  <si>
    <t>(-) Synthetic holdings of AT1 instruments</t>
  </si>
  <si>
    <t>621</t>
  </si>
  <si>
    <t>(-) Actual or contingent obligations to purchase own AT1 instruments</t>
  </si>
  <si>
    <t>622</t>
  </si>
  <si>
    <t>Transitional adjustments due to grandfathered AT1 Capital instruments</t>
  </si>
  <si>
    <t>Instruments issued by subsidiaries that are given recognition in AT1 Capital</t>
  </si>
  <si>
    <t>Transitional adjustments due to additional recognition in AT1 Capital of instruments issued by subsidiaries</t>
  </si>
  <si>
    <t>(-) Reciprocal cross holdings in AT1 Capital</t>
  </si>
  <si>
    <t>(-) AT1 instruments of financial sector entities where the institution does not have a significant investment</t>
  </si>
  <si>
    <t>700</t>
  </si>
  <si>
    <t>(-) AT1 instruments of financial sector entities where the institution has a significant investment</t>
  </si>
  <si>
    <t>710</t>
  </si>
  <si>
    <t>(-) Excess of deduction from T2 items over T2 Capital</t>
  </si>
  <si>
    <t>720</t>
  </si>
  <si>
    <t>Other transitional adjustments to AT1 Capital</t>
  </si>
  <si>
    <t>730</t>
  </si>
  <si>
    <t>Excess of deduction from AT1 items over AT1 Capital (deducted in CET1)</t>
  </si>
  <si>
    <t>740</t>
  </si>
  <si>
    <t>(-) Additional deductions of AT1 Capital due to Article 3 CRR</t>
  </si>
  <si>
    <t>744</t>
  </si>
  <si>
    <t>AT1 capital elements or deductions - other</t>
  </si>
  <si>
    <t>748</t>
  </si>
  <si>
    <t>TIER 2 CAPITAL</t>
  </si>
  <si>
    <t>750</t>
  </si>
  <si>
    <t>Capital instruments and subordinated loans eligible as T2 Capital</t>
  </si>
  <si>
    <t>760</t>
  </si>
  <si>
    <t>Paid up capital instruments and subordinated loans</t>
  </si>
  <si>
    <t>770</t>
  </si>
  <si>
    <t>Memorandum item: Capital instruments and subordinated loans not eligible</t>
  </si>
  <si>
    <t>780</t>
  </si>
  <si>
    <t>790</t>
  </si>
  <si>
    <t>(-) Own T2 instruments</t>
  </si>
  <si>
    <t>800</t>
  </si>
  <si>
    <t>(-) Direct holdings of T2 instruments</t>
  </si>
  <si>
    <t>810</t>
  </si>
  <si>
    <t>(-) Indirect holdings of T2 instruments</t>
  </si>
  <si>
    <t>840</t>
  </si>
  <si>
    <t>(-) Synthetic holdings of T2 instruments</t>
  </si>
  <si>
    <t>841</t>
  </si>
  <si>
    <t>(-) Actual or contingent obligations to purchase own T2 instruments</t>
  </si>
  <si>
    <t>842</t>
  </si>
  <si>
    <t>Transitional adjustments due to grandfathered T2 Capital instruments and subordinated loans</t>
  </si>
  <si>
    <t>880</t>
  </si>
  <si>
    <t>Instruments issued by subsidiaries that are given recognition in T2 Capital</t>
  </si>
  <si>
    <t>890</t>
  </si>
  <si>
    <t>Transitional adjustments due to additional recognition in T2 Capital of instruments issued by subsidiaries</t>
  </si>
  <si>
    <t>900</t>
  </si>
  <si>
    <t>IRB Excess of provisions over expected losses eligible</t>
  </si>
  <si>
    <t>910</t>
  </si>
  <si>
    <t>SA General credit risk adjustments</t>
  </si>
  <si>
    <t>920</t>
  </si>
  <si>
    <t>(-) Reciprocal cross holdings in T2 Capital</t>
  </si>
  <si>
    <t>930</t>
  </si>
  <si>
    <t>(-) T2 instruments of financial sector entities where the institution does not have a significant investment</t>
  </si>
  <si>
    <t>940</t>
  </si>
  <si>
    <t>(-) T2 instruments of financial sector entities where the institution has a significant investment</t>
  </si>
  <si>
    <t>950</t>
  </si>
  <si>
    <t>Other transitional adjustments to T2 Capital</t>
  </si>
  <si>
    <t>960</t>
  </si>
  <si>
    <t>Excess of deduction from T2 items over T2 Capital (deducted in AT1)</t>
  </si>
  <si>
    <t>970</t>
  </si>
  <si>
    <t>(-) Additional deductions of T2 Capital due to Article 3 CRR</t>
  </si>
  <si>
    <t>974</t>
  </si>
  <si>
    <t>T2 capital elements or deductions - other</t>
  </si>
  <si>
    <t>978</t>
  </si>
  <si>
    <t>LEGALIDENTIFIER20POS</t>
  </si>
  <si>
    <t>http://standards.iso.org/iso/17442</t>
  </si>
  <si>
    <t>Duplicated datapoints</t>
  </si>
  <si>
    <t>When multiple values reported, all values should be identical</t>
  </si>
  <si>
    <t>Position</t>
  </si>
  <si>
    <t>Value</t>
  </si>
  <si>
    <t>[F 01.01, r360, c010]</t>
  </si>
  <si>
    <t>[F 01.09, r110, c020]</t>
  </si>
  <si>
    <t>[F 01.02, r280, c010]</t>
  </si>
  <si>
    <t>[F 01.09, r220, c020]</t>
  </si>
  <si>
    <t>Date</t>
  </si>
  <si>
    <t>version</t>
  </si>
  <si>
    <t>1.0</t>
  </si>
  <si>
    <t>changes compared to the previous version</t>
  </si>
  <si>
    <t>This form is mandatory.</t>
  </si>
  <si>
    <t>This form is mandatory for fund managers.</t>
  </si>
  <si>
    <t>This form is mandatory for fund managers (capital requirements)</t>
  </si>
  <si>
    <t>If applicable</t>
  </si>
  <si>
    <t>Clarification</t>
  </si>
  <si>
    <t>https://www.afm.nl/nl-nl/over-afm/kosten-tz/belangrijkste-kenmerken-wbft</t>
  </si>
  <si>
    <t>https://www.afm.nl/~/profmedia/files/afm/toezicht-heffingen/2017/toelichting-maatstaf-bi.pdf</t>
  </si>
  <si>
    <t>Explanation</t>
  </si>
  <si>
    <t>Date start reporting period (JJJJ-MM-DD)</t>
  </si>
  <si>
    <t xml:space="preserve">add Lei-code </t>
  </si>
  <si>
    <t>GAAP</t>
  </si>
  <si>
    <t>Throughout the entire document, amounts should be expressed in euros and in full amounts (not in thousands)</t>
  </si>
  <si>
    <t>Automatic checks are performed on this report before the report is accepted by our system. Automatic checks are also are carried out after acceptance.</t>
  </si>
  <si>
    <t>This form is mandatory for investment firms and for fund managers which do not provide MiFID II investment services.</t>
  </si>
  <si>
    <t>For UICTS. See clarification in previous row.</t>
  </si>
  <si>
    <t>Information for year to date</t>
  </si>
  <si>
    <t>For a more indepth explanation of the deductible items listed below, see Commission delegated regulation (EU) 2015/488
(https://eur-lex.europa.eu/legal-content/EN/TXT/HTML/?uri=CELEX:32015R0488&amp;from=NL); Referred to hereafter as Delegated Regulation Fixed Overheads (DRFO)</t>
  </si>
  <si>
    <t xml:space="preserve">One-off costs arising from non-ordinary activities can be seen as extraordinary costs. There are various examples of such costs including those incurred during the reorganisation of the business or those resulting from storm damage. Expenses from hiring of temporary staff or marketing costs are also frequently listed here. However, these expenses are often recurrent in their nature and therefore not valid here as an extraordinary cost. </t>
  </si>
  <si>
    <t>Total AIF assets under management: The value of all AIFs under management is equal to the sum of the absolute vallue of all assets held by the AIFs, including all assets acquired with leveraged financing. Derivatives should be valued ay their current market value.</t>
  </si>
  <si>
    <t>AIFMD article 9 paragraph 7 sub b, specified in article 15 of corresponding regulations - Professional ideminity insurance which is suited to the risks covered.</t>
  </si>
  <si>
    <t>Fill in the aggregate of coverage for claims per year</t>
  </si>
  <si>
    <t>Fill in the lowest relevant insurance coverage per individual claim</t>
  </si>
  <si>
    <t>Sum: own funds requirement based on assets under management</t>
  </si>
  <si>
    <t>AIFMD article 9 paragraph 7 sub a, specified in corresponding regulation, article 12 - 14 - Additional capital requirements to cover professional liability risks - Not relevant for UCITs</t>
  </si>
  <si>
    <t>Regulatory capital requirement based on fixed overheads (Based on Delegated Regulation (EU) 2015/488)</t>
  </si>
  <si>
    <t xml:space="preserve">Regulatory capital requirement based on fixed overheads 
Note: this is not the same as the capital requirement specified in sheet F73.00 as fund managers have different capital requirements to those of firms with MifID II services. </t>
  </si>
  <si>
    <t xml:space="preserve">AIFMD article 9 paragraph 3 - Additional capital requirement when the AuM in AIFs exceed 250 million euro. The additional capital requirement is equal to 0.02% of the surplus value exceeding 250 million euro. The maximum capital requirement based on the sum of the minimum regulatory capital and the additional capital requirement shall not exceed 10 million euro. </t>
  </si>
  <si>
    <t>Aggregate coverage for claims per year adjusted based on corresponding EC-regulation article 15 paragraph 3 (if this is lower than zero, the insurance does not provide sufficient coverage)</t>
  </si>
  <si>
    <t>Excess of aggegrate coverage for claims per year adjused based on corresponding EC-regulation article paragraph lid 4  (if this is lower than zero, the insurance does not provide sufficient coverage)</t>
  </si>
  <si>
    <t>This sheet should be filled in by fund managers.</t>
  </si>
  <si>
    <t>This fund should be filled in by firms and fund managers with MifID II service authorisation.</t>
  </si>
  <si>
    <t>Initial capital is determined based on articles 26 to 35 CRR</t>
  </si>
  <si>
    <t xml:space="preserve">The minimum regulatory capital requirement based on authorized services/activities; see article 48 BPR </t>
  </si>
  <si>
    <t xml:space="preserve">Capital requirement based on fixed overheads (Based on Delegated Regulation (EU) 2015/488)
Note: this is not the same as the capital requirement specified in sheet F71.00 as fund managers have different capital requirements to those of firms/fund managers with MifID II services. </t>
  </si>
  <si>
    <t>To be determined based on CRR article 92 paragraph 2.</t>
  </si>
  <si>
    <t>This form is mandatory for fund managers and for firms with 'light regimes' funds.</t>
  </si>
  <si>
    <t>This is applicable to all firms except local firms and investment firms only with MiFID ii services a and/or d.</t>
  </si>
  <si>
    <t>This is mandatory for investment firms and fund managers with MifFID II investment services (prudential capital requirements).</t>
  </si>
  <si>
    <t>This is applicable to all firms except local firms and investment firms only with MiFID II services a and/or d.</t>
  </si>
  <si>
    <t>Investment firms: the definition of assets under management according to reporting date can be found in H5, 6, 7 in the document "Toelichting maatstaf voor het bepalen van de bijdrage toezichtkosten"</t>
  </si>
  <si>
    <t>Cash not in bank.</t>
  </si>
  <si>
    <t>ICAAP requirement in line with ICAAP Policy Rule for investment firms and investment institutions under the Financial Supervision Act 2015 (https://www.toezicht.dnb.nl/en/4/4/2/51-233991.jsp)</t>
  </si>
  <si>
    <t xml:space="preserve">a. In order for a staff bonus to qualify as 'discretionary' in the sense presented here the authorized firm must be at all times capable of forgoing payment. If, however, legal and/or contractual obligations exist which prevent the waiving of payment, then the bonus cannot be classified as discretionary and therefore it must be included in the fixed overheads costs.                                               
Take the example of a description of a bonus in an employment conract which gives the employee the right to a bonus payment once a certain a certain sales target is reached. This payment is not discretionary, unless the authorised firm also states in the same contract that it reserves the right to waive the payment of the bonus regardless of the other contract conditions. A contract may also specify, for instance, that the payment of the bonus is dependent on there being a sufficient capital buffer within the firm. As in the previous example, the firm is not free to forgo payment of the bonus in all situations. Therefore, such a contractual conditon would also make the bonus non-discretionary and as a result it could not be viewed as a deductible item. 
b. In certain cases, firms may decide to alter the renumeration conditions of their employment contracts in order to conform with the criteria for discretionary staff bonuses. Firms which choose to do so should also be aware that they must conform with the legislation related to Sound Remuneration pursuant to the Dutch Financial Supervision Act (Wft). This legislation sets a bonus cap at 20% above that of the fixed salary amount. 
c. The difference between deductible items b and c is as follows: item b relates to profit distributions other than dividends. Item c relates to other remuneration such as turnover-related bonuses.
d. The ruling of the Belastingdienst with respect to the set regular wages for shareholding employees of Dutch companies must be observed. For further information, please see DNB's website Open Boek Toezicht: https://www.toezicht.dnb.nl/en/2/51-231746.jsp. The ruling implies that a fixed cost component must be included in every manager's salary. For the purposes of items b and c, the shares in profits of directors and partners, the firm must always qualify as a fixed component at least that part of the remuneration that the Belastingdienst regards as regular wages.
e. Deductible items a and c may include the renumeration of services provided by related investment managers, who are neither related parties or employees of the firm. However, the remuneration must be fully discretionary. Other costs owed to related investment managers for the regular operation of the firm are not be considered extraordinary expenditures and therefore not deductible under item h. For more informatie, please see the explanations in points b. and c. for deductible item d. </t>
  </si>
  <si>
    <t>a. To qualify for deduction, the circumstance must conform to 2004/39/EC article 4 point 25.  This means that a tied agent has first to be registered with the AFM or a competent foreign supervisory authority for the deduction to be valid.
b. Article 34b paragraph 2 sub f and article 34b paragraph 4 apply in this instance. Article 34b paragraph 2 sub f states that the fees to tied agents may be deducted. However, as per article 34b paragraph 4 states that an amount equal to 35% of the fee to tied agents to the total fixed overheads, once all other deductions have been made.
Note: in practice, this means reporting firms should include all fees to tied agents in the total costs listed in row 010. Subsequently, up to 65% of this fee can be deducted for deductible item f (row 070).</t>
  </si>
  <si>
    <t>If a fond has both profesional and non-professional clients, please report the fund as non-professional.</t>
  </si>
  <si>
    <t>If the symbol (-) appears before the description in a row, then this amount should be reported with a minus sign.</t>
  </si>
  <si>
    <t>This document is an unofficial translation of the Dutch original.</t>
  </si>
  <si>
    <t>a. All costs used in the calculation of the regulatory capital requirement based on fixed overheads must be reported in the firm's independently audited annual accounts for the previous year. However, if the auditor's assessment of the annuals accounts from the previous year is not yet complete (as is typically the case in the first quarter of a given year), then the existing capital requirement should continue to be based on the costs as reported in the last audited annual accounts. 
Where a firm has not completed business for one year from the day it starts trading, it shall use, for the calculation of items in points (a) to (h) of Article 34b(2), the projected fixed overheads included in its budget for the first twelve months' trading, as submitted with its application for authorisation.
Example: in yearly, half-yearly,  and quarterly reporting, firms should use cost data for the last full accounting year (e.g. cumulative data of all four quarters). 
b. Some firms report total costs excluding cost of sales. This is incorrect. The cost of sales must also be included to determine whether it also contains costs which should not be deducted.</t>
  </si>
  <si>
    <t>Rental Commitments for the entire duration</t>
  </si>
  <si>
    <r>
      <t>Individual portfolio management</t>
    </r>
    <r>
      <rPr>
        <sz val="11"/>
        <color rgb="FF000000"/>
        <rFont val="Calibri"/>
        <family val="2"/>
        <scheme val="minor"/>
      </rPr>
      <t>: "</t>
    </r>
    <r>
      <rPr>
        <i/>
        <sz val="11"/>
        <color rgb="FF000000"/>
        <rFont val="Calibri"/>
        <family val="2"/>
        <scheme val="minor"/>
      </rPr>
      <t>the discretionary management, as carried out in the regular occupation or business, other than as a management company (e.g. UCITS or AIF manager), of financial instruments belonging to a person or of funds belonging to this person that are available for investment in financial instruments, pursuant to instructions issued by this person."</t>
    </r>
  </si>
  <si>
    <r>
      <t>Assets under advice</t>
    </r>
    <r>
      <rPr>
        <sz val="11"/>
        <color rgb="FF000000"/>
        <rFont val="Calibri"/>
        <family val="2"/>
        <scheme val="minor"/>
      </rPr>
      <t>:</t>
    </r>
    <r>
      <rPr>
        <i/>
        <sz val="11"/>
        <color rgb="FF000000"/>
        <rFont val="Calibri"/>
        <family val="2"/>
        <scheme val="minor"/>
      </rPr>
      <t xml:space="preserve"> “An individual portfolio on which advice is given during the reporting year in the context of the provision of investment services."</t>
    </r>
  </si>
  <si>
    <r>
      <t>Double counting</t>
    </r>
    <r>
      <rPr>
        <sz val="11"/>
        <color rgb="FF000000"/>
        <rFont val="Calibri"/>
        <family val="2"/>
        <scheme val="minor"/>
      </rPr>
      <t xml:space="preserve">: If an individual portfolio in receipt of advisory services is also included in asset under management (see definition above) , these assets should not be reported separately as assets under advice.  </t>
    </r>
  </si>
  <si>
    <t xml:space="preserve">a. The following deductible items can be reported in row 050: settlement costs, transaction costs, and brokerage costs.
Example: depositary costs cannot be deducted as the costs are not directly related to the compensation received. Therefore, depositary costs do not meet DRFO criteria which specify that there must be a direct relation with turnover.
b. In row 050, only commissions/compensations which are not related to the reimbursement or salaries (e.g. management fees) should be reported. The reason for this is that deduction criteria is limited to the discretionary criteria outlined in deductible items a-c above.
In the situation where there are costs paid to a third party, other than a tied agent, paragraph 3  of article 34b of is applicable. This paragraph states that expenses incurred by third parties on behalf of or for the account of the firm must be added to the firm's total costs. This should be determined by looking at the entire operating structure.
Example: partners, in receipt of compensation comparable to a salary , operate under the authorisation of the licenced investment firm. Their costs are only deductible (according to deductible item a - c) if they can be shown to be completely discretionary.
</t>
  </si>
  <si>
    <t xml:space="preserve">25% of row 110
</t>
  </si>
  <si>
    <t>Sum of rows 010-100</t>
  </si>
  <si>
    <t xml:space="preserve">Sum of rows 020-090
</t>
  </si>
  <si>
    <t xml:space="preserve">Capital requirement (trading on own account and other services)
Pillar 1 = Credit risk + market risk + capital risk = rows 040 + 050 + 060
The additional capital buffer as set in ICAAP/SREP decision must be added to the pillar 1 amount in order to calculate the pillar 2 requirement.
The pillar 2 requirement can be found in cell 070 on this sheet.
The capital requirement for traders on own account is stated in cell 070, provided that the amount is greater than the minimum capital requirement of 730,000 euro (row 020).
</t>
  </si>
  <si>
    <t xml:space="preserve">must be equal to F01.02, row 143.12
</t>
  </si>
  <si>
    <t xml:space="preserve">In the worksheet 'TOC', select 'positive' from the drop-down list in the 'required' column for C0.01. Once you have done so, the C0.01 will fill-in automatically.
</t>
  </si>
  <si>
    <t>must be equal to F01.03, row 021</t>
  </si>
  <si>
    <t>must be equal to F01.03, row 040.1</t>
  </si>
  <si>
    <t>must be equal to F01.03, row 190</t>
  </si>
  <si>
    <t>including (intended) dividend payment</t>
  </si>
  <si>
    <t>must be equal to F01.03, row 210, excluding legal reserves</t>
  </si>
  <si>
    <t>must be equal to  F01.01, row 310 with a minus sign</t>
  </si>
  <si>
    <t>must be equal to  F01.01, row 320 with a minus sign</t>
  </si>
  <si>
    <t>Legal reserves as reported  in the annual accounts.
Legal reserves which are related to activated immaterial assets  should be reported in sheet F01.03 (liabilities) in row 230 'Other'. With respect to the calculation of qualifying regulatory capital, the legal reserves which are related to activated immaterial assets should be reported in sheet C01.00, row 200 while the associated activated immaterial assets should be reported in row 350 of the sheet (with a minus sign).</t>
  </si>
  <si>
    <t>Deductible items based on article 36 (1) CRR</t>
  </si>
  <si>
    <t>must be equal to F01.02, row 143.11</t>
  </si>
  <si>
    <t>Breakdown of income and expenses by type of related party.</t>
  </si>
  <si>
    <t xml:space="preserve">Breakdown of the assets and liabilities by type of related parties as reported in sheets F01.02 and F01.02. </t>
  </si>
  <si>
    <t>Sum of rows 020+030+040</t>
  </si>
  <si>
    <t>Sum of rows 070+080</t>
  </si>
  <si>
    <t>Breakdown of the fee and commission income from sheet F02.00, row 200, by service/activity</t>
  </si>
  <si>
    <t>Sum of rows 010-040+110+190+230 must be equal to sheet F02.00, row 200</t>
  </si>
  <si>
    <t>Sum of rows 010+110+190+230 must be equal to sheet F02.00, row 200</t>
  </si>
  <si>
    <t xml:space="preserve">This sheet is applicable to fund managers (those both with and without MiFID II service authorisation). It is not relevant however for 'light regime' funds. Umbrella funds should also be reported here;  in order to avoid doublecounting,  please include a note in column 120 specifying that it is an umbrella fund. </t>
  </si>
  <si>
    <t>If the fund is listed on the stock exhange and the number of participants is not known, enter a 0 here</t>
  </si>
  <si>
    <t>This is the value of the invested capital.</t>
  </si>
  <si>
    <t>This is the total value of the fund (assets).</t>
  </si>
  <si>
    <t>Fill in the name of the fund in this column.</t>
  </si>
  <si>
    <t>Fee and commission income must also be reported in sheet F22.09, itemized according to the services and activities for which the reporting firm is licenced.</t>
  </si>
  <si>
    <t xml:space="preserve">This amount must be equal to the amount in sheet F22.01, row 230, cell 010. </t>
  </si>
  <si>
    <t>Breakdown of other assets as reported in sheet F01.01, row 360</t>
  </si>
  <si>
    <t>Please note: Debitors and R/C are not included in other assets, but must be reported in sheet F01.01, row 237.XX</t>
  </si>
  <si>
    <t>Amount reported here must be equal to the amount in sheet F01.01, row 360, column 010</t>
  </si>
  <si>
    <t>Breakdown of other assets as reported in sheet F01.02, row 280</t>
  </si>
  <si>
    <t>Amount reported here must be equal to the amount in sheet F01.02, row 280, column 010</t>
  </si>
  <si>
    <t>This must also be reported in sheet C01.00, row 040.
Excludes the countervalue of repurchased shares.</t>
  </si>
  <si>
    <t>Ineligible T1 core capital as per article 28 (H) i CRR.
In the event of treasury shares, this amount in this row should be equal to the number of repurchased shares multiplied by the nominal price per repurchased share.</t>
  </si>
  <si>
    <t xml:space="preserve">This must also be reported in sheet C01.00, row 050 / GAAP only
</t>
  </si>
  <si>
    <t>This must also be reported in sheet C01.00, row 060.
Excludes the countervalue of repurchased shares.</t>
  </si>
  <si>
    <t>Ineligible T1 core capital as per article 28 (H) i CRR; In the event of treasury shares, the share premium value of the repurchased shares should be reported here. This should be calculated as follows: (step1) divide the number of repurchased shares by the total number of share = x%; (step 2) multiply x% by the share premium value = share premium value of repurchased shares.</t>
  </si>
  <si>
    <t>IFRS only</t>
  </si>
  <si>
    <t xml:space="preserve">IFRS only </t>
  </si>
  <si>
    <t>Verified profits from previous years as reported on the balance sheet; this must also be reported in sheet C01.00, row 140.
In the event of treasury shares, the difference between total repurchase value and the value of the repurchased shares as reported in row 022 and 040.2 should first be calculated. This difference should then be deducted from the retained earnings and the result reported in this row.</t>
  </si>
  <si>
    <t xml:space="preserve">GAAP only
</t>
  </si>
  <si>
    <t>Retained earnings must be reported in row 190.
Other reserves must also be reported in sheet C01.00, row 200</t>
  </si>
  <si>
    <t>GAAP only</t>
  </si>
  <si>
    <t>In the event of treasury shares, the total of rows 022 and 040.2 should be reported here with a minus sign.</t>
  </si>
  <si>
    <t>A negative result must always be reported as 'eligible'. Profits verified by the accountant should also be reported here and in sheet C01.00, row 160.</t>
  </si>
  <si>
    <t>Unverified result for the current period. The promised/distributed dividend for the current financial year must also be reported in this row. This is a deductible item from the qualifying regulatory capital in sheet C01.00.</t>
  </si>
  <si>
    <t>This must also be reported in sheet C01.00, row 550 (AT1) / GAAP only</t>
  </si>
  <si>
    <t>This must also be reported in sheet C01.00, row 770 (T2) / GAAP only</t>
  </si>
  <si>
    <t>This must also be reported in sheet C01.00, row 560 (AT1) and/or 780 (T2) / GAAP only</t>
  </si>
  <si>
    <t xml:space="preserve">Loans received from non-related third parties / GAAP only </t>
  </si>
  <si>
    <t>This item also includes obligations to group companies / GAAP only</t>
  </si>
  <si>
    <t>Includes capital instruments issued by the institution which do not meet the criteria to be classified as equity / IFRS only</t>
  </si>
  <si>
    <t>A breakdown of other liabilities must be reported on F01.09; the sum must be equal to the total in F01.09, row 220, column 020</t>
  </si>
  <si>
    <t>Reporting row for subsidiaries (sum)</t>
  </si>
  <si>
    <t>Financial subsidiaries as per article 4 (27) CRR / possible deductible item as per article 36 (1h-i)</t>
  </si>
  <si>
    <t>Non-financial subsidiaries / possible deductible item as per article 36 (1h-i)</t>
  </si>
  <si>
    <t>Deductible items as per article 36 (1b) CRR</t>
  </si>
  <si>
    <t>Deductible items as per article 36 (1b) CRR. Statutory reserves which are related to activated immaterial assets must be reported in sheet F01.03 (liabilities) in item 230 (Other). 
Legal reserves which are related to activated immaterial assets  should be reported in sheet F01.03 (liabilities) in row 230 'Other'. The activated immaterial assets should be reported in F01.01 (assets), row 320. With respect to the calculation of qualifying regulatory capital, the legal reserves which are related to activated immaterial assets should be reported in sheet C01.00, row 200 while the associated activated immaterial assets should be reported in row 350 of the sheet (with a minus sign).</t>
  </si>
  <si>
    <t>For AIFS managed by licensed managers of alternative investment funds. Determination of AuM: the balance total AIFs or UCITS. As a general rule, this consists of thesum of the investments, receiveables, and other assets such as liquid assets. See "Toelichting maatstaf voor het bepalen van de bijdrage toezichtkosten. " for more information.</t>
  </si>
  <si>
    <t xml:space="preserve">For miscellaneous funds (including grandfathered funds and those with exemptions). </t>
  </si>
  <si>
    <t xml:space="preserve">Total of lines 020 and 030. </t>
  </si>
  <si>
    <t>Number of clients with a management agreement. These clients may also receive advice.</t>
  </si>
  <si>
    <t xml:space="preserve">Total of lines 050 and 060. </t>
  </si>
  <si>
    <t>Client assets under management (may also include investment advice; there is a management agreement).</t>
  </si>
  <si>
    <t xml:space="preserve">Capital requirement (trading on own account); art 96 CCR
Pillar 1 = Fixed overhead requirement + market risk + capital risk = rows 030 + 040 + 050
The additional capital buffer as set in ICAAP/SREP decision must be added to the pillar 1 amount in order to calculate the pillar 2 requirement.
The pillar 2 requirement can be found in cell 070 on this sheet.
The capital requirement for traders on own account is stated in cell 070, provided that the amount is greater than the minimum capital requirement of 730,000 euro (row 020).
For more information please see the DNB website: http://www.toezicht.dnb.nl/3/50-237102.jsp
</t>
  </si>
  <si>
    <t xml:space="preserve">Debtors and loans with related parties with a duration &gt; 1 Year </t>
  </si>
  <si>
    <t>Debtors and loans with related parties with a duration &lt; 1 Year, and R/C</t>
  </si>
  <si>
    <t>Related parties must also be reported on F31.01, possible deductible item from CET 1 capital, based on article 28 (1) CRR. If so, this must be reported on F01.03 (row 022 and/or 040.2). This is also the case for receivables from group companies.</t>
  </si>
  <si>
    <t xml:space="preserve">Loans and debtors non-related parties </t>
  </si>
  <si>
    <t>Related parties' must also be reported on F31.01. / possible ductible item</t>
  </si>
  <si>
    <t xml:space="preserve">Loans and Debt securities for IFRS reporters. </t>
  </si>
  <si>
    <t>Related parties' must also be reported on F31.01. / possible ductible item / GAAP only</t>
  </si>
  <si>
    <t xml:space="preserve">Cash funds directly available from a bank of giro account. </t>
  </si>
  <si>
    <t xml:space="preserve">For AIFs of licensed managers of alternative investments funds and AIFs of 'light regime' managers of alternative investments funds. </t>
  </si>
  <si>
    <t>For funds managed under UCITS licence.</t>
  </si>
  <si>
    <t>For miscellaneous funds (including grandfathered funds and those with exemptions).</t>
  </si>
  <si>
    <t>this concerns third party claims against the reporter.
Claims must be reported if sent to arbitration/court/Klachteninstituut Financiele Dienstverlening (Kifid). This refers also to claims where there is a concrete threat that the claim will be brought before a dispute resolution authority such as those mentioned in the previous sentence. Claims should be reported regardless of the firm view on the claim's legitimacy. Claims should also be reported when there is a concerete chance that the firm will have to pay-out on the claim (insofar as this has not already been reported on the firm's balance sheet). Payout does not include goodwill gestures unless the amount is significant.</t>
  </si>
  <si>
    <t>In the case of a life-course savings scheme, all participants in the scheme must be included as individual (non-professional) customer.</t>
  </si>
  <si>
    <t>F00.03 regel 020 notes for life-course savings scheme</t>
  </si>
  <si>
    <t>F09.03 regel 030 addition of third party claims on the reporter</t>
  </si>
  <si>
    <r>
      <t xml:space="preserve">Reporting row for loans, deptors, R/C </t>
    </r>
    <r>
      <rPr>
        <sz val="8"/>
        <color rgb="FFFF0000"/>
        <rFont val="SansSerif.plain"/>
      </rPr>
      <t xml:space="preserve">and turnover to be invoiced, </t>
    </r>
    <r>
      <rPr>
        <sz val="8"/>
        <color rgb="FF000000"/>
        <rFont val="SansSerif.plain"/>
      </rPr>
      <t xml:space="preserve">depending on term and type of party (sum)
</t>
    </r>
    <r>
      <rPr>
        <sz val="8"/>
        <color rgb="FFFF0000"/>
        <rFont val="SansSerif.plain"/>
      </rPr>
      <t>This row is also meant for accrued charges so far as it falls into this category.</t>
    </r>
    <r>
      <rPr>
        <sz val="8"/>
        <color rgb="FF000000"/>
        <rFont val="SansSerif.plain"/>
      </rPr>
      <t xml:space="preserve">
'Related parties' must also be reported on F31.01. 
</t>
    </r>
  </si>
  <si>
    <t>F01.01, explanation for the way to report 'accrued charges', 'turnover to be invoiced', 'debtors' en 'prepaid tax': rows 200 and 237.</t>
  </si>
  <si>
    <t>F01.01 and F01.02: added that offsetting of claims and debts is allowed only under certain conditions</t>
  </si>
  <si>
    <t>Current tax assets and prepaid tax.</t>
  </si>
  <si>
    <t>IFRS: Reporting row for loans, deptors, R/C, accrued charges and turnover to be invoiced.*</t>
  </si>
  <si>
    <t xml:space="preserve">* This row seems to be the most fitting to report the mentioned items. If the item based on the ITS should belong to another asset please add the amount there. Link to ITS: https://eba.europa.eu/regulation-and-policy/supervisory-reporting/its-on-supervisory-reporting-amendments-with-regards-to-finrep) </t>
  </si>
  <si>
    <r>
      <t xml:space="preserve">Breakdown of other assets must be reported in sheet F01.09; the sum must be equal to the total in F01.09, row 110, column 020.
</t>
    </r>
    <r>
      <rPr>
        <sz val="8"/>
        <color rgb="FFFF0000"/>
        <rFont val="SansSerif.plain"/>
      </rPr>
      <t>'Other assets' are assets that are not financial assets and that - due to their nature - could not be classified in specific balance sheet items. Other assets shall include, among others, gold, silver and other commodities, even where they are held with trading intent.</t>
    </r>
  </si>
  <si>
    <t>NB Offsettting (or the application of netting) of assets and liabilities are prohibited unless  a legally valid agreement which is also enforceable in the event of insolvency is entered. We refer to Article 205 of the CRR.</t>
  </si>
  <si>
    <t>January 2020</t>
  </si>
  <si>
    <t>Choose for 'positive' or 'negative'</t>
  </si>
  <si>
    <t>1.1</t>
  </si>
  <si>
    <r>
      <t xml:space="preserve">Number of clients </t>
    </r>
    <r>
      <rPr>
        <b/>
        <sz val="8"/>
        <rFont val="SansSerif.plain"/>
      </rPr>
      <t>without</t>
    </r>
    <r>
      <rPr>
        <sz val="8"/>
        <rFont val="SansSerif.plain"/>
      </rPr>
      <t xml:space="preserve"> a management agreement who only receive advice. </t>
    </r>
  </si>
  <si>
    <r>
      <t xml:space="preserve">Clients assets under advice only. There is </t>
    </r>
    <r>
      <rPr>
        <b/>
        <sz val="8"/>
        <rFont val="SansSerif.plain"/>
      </rPr>
      <t>no</t>
    </r>
    <r>
      <rPr>
        <sz val="8"/>
        <rFont val="SansSerif.plain"/>
      </rPr>
      <t xml:space="preserve"> management agreement.</t>
    </r>
  </si>
  <si>
    <t>This must also be reported in sheet C01.00, row 170 "(-) Part of interim or year-end profit not eligible".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</si>
</sst>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_ "/>
  </numFmts>
  <fonts count="19">
    <font>
      <sz val="11"/>
      <color indexed="8"/>
      <name val="Calibri"/>
      <family val="2"/>
      <scheme val="minor"/>
    </font>
    <font>
      <sz val="11"/>
      <color theme="1"/>
      <name val="Calibri"/>
      <family val="2"/>
      <scheme val="minor"/>
    </font>
    <font>
      <sz val="8"/>
      <name val="Serif"/>
    </font>
    <font>
      <b/>
      <sz val="13"/>
      <color rgb="FF000000"/>
      <name val="SansSerif.plain"/>
    </font>
    <font>
      <sz val="11"/>
      <color rgb="FF000000"/>
      <name val="SansSerif.plain"/>
    </font>
    <font>
      <sz val="8"/>
      <color rgb="FF0000FF"/>
      <name val="SansSerif.plain"/>
    </font>
    <font>
      <sz val="8"/>
      <color rgb="FF000000"/>
      <name val="SansSerif.plain"/>
    </font>
    <font>
      <u/>
      <sz val="8"/>
      <color rgb="FF0000FF"/>
      <name val="SansSerif.plain"/>
    </font>
    <font>
      <u/>
      <sz val="11"/>
      <color rgb="FF0000FF"/>
      <name val="SansSerif.plain"/>
    </font>
    <font>
      <b/>
      <sz val="11"/>
      <color theme="1"/>
      <name val="Calibri"/>
      <family val="2"/>
      <scheme val="minor"/>
    </font>
    <font>
      <sz val="10"/>
      <color indexed="8"/>
      <name val="Verdana"/>
      <family val="2"/>
    </font>
    <font>
      <sz val="12"/>
      <color rgb="FF000000"/>
      <name val="Calibri"/>
      <family val="2"/>
      <scheme val="minor"/>
    </font>
    <font>
      <u/>
      <sz val="11"/>
      <color rgb="FF000000"/>
      <name val="Calibri"/>
      <family val="2"/>
      <scheme val="minor"/>
    </font>
    <font>
      <sz val="11"/>
      <color rgb="FF000000"/>
      <name val="Calibri"/>
      <family val="2"/>
      <scheme val="minor"/>
    </font>
    <font>
      <i/>
      <sz val="11"/>
      <color rgb="FF000000"/>
      <name val="Calibri"/>
      <family val="2"/>
      <scheme val="minor"/>
    </font>
    <font>
      <sz val="8"/>
      <color rgb="FFFF0000"/>
      <name val="SansSerif.plain"/>
    </font>
    <font>
      <sz val="11"/>
      <name val="Calibri"/>
      <family val="2"/>
      <scheme val="minor"/>
    </font>
    <font>
      <sz val="8"/>
      <name val="SansSerif.plain"/>
    </font>
    <font>
      <b/>
      <sz val="8"/>
      <name val="SansSerif.plain"/>
    </font>
  </fonts>
  <fills count="11">
    <fill>
      <patternFill patternType="none"/>
    </fill>
    <fill>
      <patternFill patternType="gray125"/>
    </fill>
    <fill>
      <patternFill patternType="solid">
        <fgColor rgb="FFFFFFFF"/>
      </patternFill>
    </fill>
    <fill>
      <patternFill patternType="solid">
        <fgColor rgb="FFFFFFB9"/>
      </patternFill>
    </fill>
    <fill>
      <patternFill patternType="solid">
        <fgColor rgb="FFFFDEBD"/>
      </patternFill>
    </fill>
    <fill>
      <patternFill patternType="solid">
        <fgColor rgb="FFEAFAFF"/>
      </patternFill>
    </fill>
    <fill>
      <patternFill patternType="solid">
        <fgColor rgb="FF808080"/>
      </patternFill>
    </fill>
    <fill>
      <patternFill patternType="solid">
        <fgColor rgb="FFC8C8C8"/>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28">
    <border>
      <left/>
      <right/>
      <top/>
      <bottom/>
      <diagonal/>
    </border>
    <border>
      <left style="thin">
        <color rgb="FFC0C0C0"/>
      </left>
      <right style="thin">
        <color rgb="FFC0C0C0"/>
      </right>
      <top style="thin">
        <color rgb="FFC0C0C0"/>
      </top>
      <bottom style="thin">
        <color rgb="FFC0C0C0"/>
      </bottom>
      <diagonal/>
    </border>
    <border>
      <left style="thin">
        <color rgb="FF000000"/>
      </left>
      <right style="thin">
        <color rgb="FFFFFFB9"/>
      </right>
      <top style="thin">
        <color rgb="FF000000"/>
      </top>
      <bottom style="thin">
        <color rgb="FFFFFFB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B9"/>
      </bottom>
      <diagonal/>
    </border>
    <border>
      <left style="thin">
        <color rgb="FF000000"/>
      </left>
      <right style="thin">
        <color rgb="FFFFFFB9"/>
      </right>
      <top style="thin">
        <color rgb="FF000000"/>
      </top>
      <bottom style="thin">
        <color rgb="FF000000"/>
      </bottom>
      <diagonal/>
    </border>
    <border>
      <left style="thin">
        <color rgb="FFFFFFB9"/>
      </left>
      <right style="thin">
        <color rgb="FFFFFFB9"/>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diagonal/>
    </border>
  </borders>
  <cellStyleXfs count="2">
    <xf numFmtId="0" fontId="0" fillId="0" borderId="0"/>
    <xf numFmtId="0" fontId="1" fillId="0" borderId="0"/>
  </cellStyleXfs>
  <cellXfs count="135">
    <xf numFmtId="0" fontId="0" fillId="0" borderId="0" xfId="0"/>
    <xf numFmtId="0" fontId="3" fillId="2" borderId="1" xfId="0" applyFont="1" applyFill="1" applyBorder="1"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wrapText="1"/>
    </xf>
    <xf numFmtId="0" fontId="5" fillId="3" borderId="3" xfId="0" applyFont="1" applyFill="1" applyBorder="1" applyAlignment="1">
      <alignment horizontal="center" vertical="top" wrapText="1"/>
    </xf>
    <xf numFmtId="0" fontId="6" fillId="2" borderId="3" xfId="0" applyFont="1" applyFill="1" applyBorder="1" applyAlignment="1">
      <alignment horizontal="left" vertical="top"/>
    </xf>
    <xf numFmtId="164" fontId="6" fillId="2" borderId="3" xfId="0" applyNumberFormat="1"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7" fillId="2" borderId="3" xfId="0" applyFont="1" applyFill="1" applyBorder="1" applyAlignment="1">
      <alignment horizontal="left" vertical="top"/>
    </xf>
    <xf numFmtId="0" fontId="6" fillId="2"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5" fillId="3" borderId="4" xfId="0" applyFont="1" applyFill="1" applyBorder="1" applyAlignment="1">
      <alignment horizontal="center" vertical="top" wrapText="1"/>
    </xf>
    <xf numFmtId="0" fontId="6" fillId="4" borderId="3" xfId="0" applyFont="1" applyFill="1" applyBorder="1" applyAlignment="1">
      <alignment horizontal="center" vertical="top" wrapText="1"/>
    </xf>
    <xf numFmtId="0" fontId="5" fillId="3" borderId="5" xfId="0" applyFont="1" applyFill="1" applyBorder="1" applyAlignment="1">
      <alignment horizontal="left" vertical="top" wrapText="1"/>
    </xf>
    <xf numFmtId="49" fontId="6" fillId="2" borderId="3" xfId="0" applyNumberFormat="1" applyFont="1" applyFill="1" applyBorder="1" applyAlignment="1" applyProtection="1">
      <alignment horizontal="left" vertical="top"/>
      <protection locked="0"/>
    </xf>
    <xf numFmtId="49" fontId="6" fillId="5" borderId="3" xfId="0" applyNumberFormat="1" applyFont="1" applyFill="1" applyBorder="1" applyAlignment="1" applyProtection="1">
      <alignment horizontal="left" vertical="top"/>
      <protection locked="0"/>
    </xf>
    <xf numFmtId="0" fontId="5" fillId="3" borderId="6" xfId="0" applyFont="1" applyFill="1" applyBorder="1" applyAlignment="1">
      <alignment horizontal="left" vertical="top" wrapText="1"/>
    </xf>
    <xf numFmtId="0" fontId="6" fillId="5" borderId="3" xfId="0" applyFont="1" applyFill="1" applyBorder="1" applyAlignment="1" applyProtection="1">
      <alignment horizontal="left" vertical="top"/>
      <protection locked="0"/>
    </xf>
    <xf numFmtId="165" fontId="6" fillId="5" borderId="3" xfId="0" applyNumberFormat="1" applyFont="1" applyFill="1" applyBorder="1" applyAlignment="1" applyProtection="1">
      <alignment horizontal="left" vertical="top"/>
      <protection locked="0"/>
    </xf>
    <xf numFmtId="165" fontId="6" fillId="2" borderId="3" xfId="0" applyNumberFormat="1" applyFont="1" applyFill="1" applyBorder="1" applyAlignment="1" applyProtection="1">
      <alignment horizontal="left" vertical="top"/>
      <protection locked="0"/>
    </xf>
    <xf numFmtId="49" fontId="6" fillId="6" borderId="3" xfId="0" applyNumberFormat="1" applyFont="1" applyFill="1" applyBorder="1" applyAlignment="1">
      <alignment horizontal="center" vertical="center"/>
    </xf>
    <xf numFmtId="165" fontId="6" fillId="6" borderId="3" xfId="0" applyNumberFormat="1" applyFont="1" applyFill="1" applyBorder="1" applyAlignment="1">
      <alignment horizontal="center" vertical="center"/>
    </xf>
    <xf numFmtId="0" fontId="5" fillId="3" borderId="4" xfId="0" applyFont="1" applyFill="1" applyBorder="1" applyAlignment="1" applyProtection="1">
      <alignment horizontal="center" vertical="top" wrapText="1"/>
      <protection locked="0"/>
    </xf>
    <xf numFmtId="49" fontId="5" fillId="3" borderId="5" xfId="0" applyNumberFormat="1" applyFont="1" applyFill="1" applyBorder="1" applyAlignment="1" applyProtection="1">
      <alignment horizontal="left" vertical="top" wrapText="1"/>
      <protection locked="0"/>
    </xf>
    <xf numFmtId="0" fontId="6" fillId="6" borderId="3" xfId="0" applyFont="1" applyFill="1" applyBorder="1" applyAlignment="1">
      <alignment horizontal="center" vertical="center"/>
    </xf>
    <xf numFmtId="164" fontId="5" fillId="3" borderId="5" xfId="0" applyNumberFormat="1" applyFont="1" applyFill="1" applyBorder="1" applyAlignment="1" applyProtection="1">
      <alignment horizontal="left" vertical="top" wrapText="1"/>
      <protection locked="0"/>
    </xf>
    <xf numFmtId="0" fontId="6" fillId="7" borderId="3" xfId="0" applyFont="1" applyFill="1" applyBorder="1" applyAlignment="1" applyProtection="1">
      <alignment horizontal="left" vertical="top"/>
    </xf>
    <xf numFmtId="165" fontId="6" fillId="7" borderId="3" xfId="0" applyNumberFormat="1" applyFont="1" applyFill="1" applyBorder="1" applyAlignment="1" applyProtection="1">
      <alignment horizontal="left" vertical="top"/>
    </xf>
    <xf numFmtId="0" fontId="1" fillId="0" borderId="0" xfId="1"/>
    <xf numFmtId="0" fontId="9" fillId="8" borderId="7" xfId="1" applyFont="1" applyFill="1" applyBorder="1"/>
    <xf numFmtId="0" fontId="1" fillId="8" borderId="8" xfId="1" applyFill="1" applyBorder="1"/>
    <xf numFmtId="0" fontId="1" fillId="8" borderId="9" xfId="1" applyFill="1" applyBorder="1"/>
    <xf numFmtId="0" fontId="9" fillId="8" borderId="10" xfId="1" applyFont="1" applyFill="1" applyBorder="1"/>
    <xf numFmtId="0" fontId="1" fillId="8" borderId="0" xfId="1" applyFill="1" applyBorder="1"/>
    <xf numFmtId="0" fontId="1" fillId="8" borderId="11" xfId="1" applyFill="1" applyBorder="1"/>
    <xf numFmtId="0" fontId="1" fillId="8" borderId="10" xfId="1" applyFont="1" applyFill="1" applyBorder="1" applyAlignment="1">
      <alignment horizontal="left" wrapText="1"/>
    </xf>
    <xf numFmtId="0" fontId="1" fillId="8" borderId="0" xfId="1" applyFont="1" applyFill="1" applyBorder="1" applyAlignment="1">
      <alignment horizontal="left" wrapText="1"/>
    </xf>
    <xf numFmtId="0" fontId="1" fillId="8" borderId="10" xfId="1" applyFill="1" applyBorder="1"/>
    <xf numFmtId="0" fontId="1" fillId="8" borderId="7" xfId="1" applyFill="1" applyBorder="1"/>
    <xf numFmtId="0" fontId="1" fillId="8" borderId="8" xfId="1" quotePrefix="1" applyFill="1" applyBorder="1"/>
    <xf numFmtId="0" fontId="1" fillId="8" borderId="12" xfId="1" applyFill="1" applyBorder="1"/>
    <xf numFmtId="0" fontId="1" fillId="8" borderId="13" xfId="1" applyFill="1" applyBorder="1"/>
    <xf numFmtId="0" fontId="1" fillId="8" borderId="13" xfId="1" quotePrefix="1" applyFill="1" applyBorder="1"/>
    <xf numFmtId="0" fontId="1" fillId="8" borderId="14" xfId="1" applyFill="1" applyBorder="1"/>
    <xf numFmtId="0" fontId="4"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0" fillId="9" borderId="0" xfId="0" applyFill="1" applyAlignment="1">
      <alignment wrapText="1"/>
    </xf>
    <xf numFmtId="0" fontId="0" fillId="0" borderId="0" xfId="0" applyAlignment="1">
      <alignment wrapText="1"/>
    </xf>
    <xf numFmtId="0" fontId="5" fillId="3" borderId="15" xfId="0" applyFont="1" applyFill="1" applyBorder="1" applyAlignment="1">
      <alignment horizontal="left" vertical="top" wrapText="1"/>
    </xf>
    <xf numFmtId="0" fontId="6" fillId="0" borderId="16"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5" fillId="3" borderId="17" xfId="0" applyFont="1" applyFill="1" applyBorder="1" applyAlignment="1">
      <alignment horizontal="center" vertical="top" wrapText="1"/>
    </xf>
    <xf numFmtId="0" fontId="0" fillId="0" borderId="15" xfId="0" applyBorder="1"/>
    <xf numFmtId="0" fontId="6" fillId="2" borderId="3" xfId="0" applyFont="1" applyFill="1" applyBorder="1" applyAlignment="1" applyProtection="1">
      <alignment horizontal="left" vertical="center" wrapText="1"/>
      <protection locked="0"/>
    </xf>
    <xf numFmtId="0" fontId="0" fillId="0" borderId="0" xfId="0" applyFill="1" applyAlignment="1">
      <alignment wrapText="1"/>
    </xf>
    <xf numFmtId="0" fontId="10" fillId="0" borderId="0" xfId="0" applyFont="1" applyAlignment="1">
      <alignment vertical="center"/>
    </xf>
    <xf numFmtId="0" fontId="5" fillId="0" borderId="0" xfId="0" applyFont="1" applyFill="1" applyBorder="1" applyAlignment="1">
      <alignment horizontal="left" vertical="top" wrapText="1"/>
    </xf>
    <xf numFmtId="0" fontId="6" fillId="0" borderId="3" xfId="0" applyFont="1" applyFill="1" applyBorder="1" applyAlignment="1" applyProtection="1">
      <alignment horizontal="left" vertical="center" wrapText="1"/>
      <protection locked="0"/>
    </xf>
    <xf numFmtId="0" fontId="10" fillId="0" borderId="0" xfId="0" applyFont="1" applyAlignment="1">
      <alignment vertical="top"/>
    </xf>
    <xf numFmtId="0" fontId="0" fillId="0" borderId="15" xfId="0" applyFill="1" applyBorder="1" applyAlignment="1">
      <alignment vertical="top" wrapText="1"/>
    </xf>
    <xf numFmtId="0" fontId="6" fillId="0" borderId="15"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top"/>
      <protection locked="0"/>
    </xf>
    <xf numFmtId="0" fontId="5" fillId="3" borderId="23" xfId="0" applyFont="1" applyFill="1" applyBorder="1" applyAlignment="1">
      <alignment horizontal="center" vertical="top" wrapText="1"/>
    </xf>
    <xf numFmtId="0" fontId="0" fillId="0" borderId="15" xfId="0" applyFill="1" applyBorder="1" applyAlignment="1">
      <alignment wrapText="1"/>
    </xf>
    <xf numFmtId="0" fontId="4" fillId="2" borderId="1" xfId="0" applyFont="1" applyFill="1" applyBorder="1" applyAlignment="1" applyProtection="1">
      <alignment vertical="top"/>
      <protection locked="0"/>
    </xf>
    <xf numFmtId="0" fontId="0" fillId="0" borderId="15" xfId="0" applyFill="1" applyBorder="1"/>
    <xf numFmtId="0" fontId="6" fillId="0" borderId="15" xfId="0" applyFont="1" applyFill="1" applyBorder="1" applyAlignment="1" applyProtection="1">
      <alignment horizontal="left" vertical="center"/>
      <protection locked="0"/>
    </xf>
    <xf numFmtId="0" fontId="5" fillId="3" borderId="15" xfId="0" applyFont="1" applyFill="1" applyBorder="1" applyAlignment="1">
      <alignment horizontal="center" vertical="top" wrapText="1"/>
    </xf>
    <xf numFmtId="0" fontId="0" fillId="0" borderId="0" xfId="0" applyFill="1"/>
    <xf numFmtId="0" fontId="0" fillId="0" borderId="0" xfId="0" applyBorder="1"/>
    <xf numFmtId="0" fontId="6" fillId="2" borderId="3" xfId="0" applyFont="1" applyFill="1" applyBorder="1" applyAlignment="1" applyProtection="1">
      <alignment horizontal="left" vertical="top" wrapText="1"/>
      <protection locked="0"/>
    </xf>
    <xf numFmtId="0" fontId="0" fillId="0" borderId="0" xfId="0" applyAlignment="1">
      <alignment vertical="top"/>
    </xf>
    <xf numFmtId="0" fontId="6" fillId="2" borderId="0" xfId="0" applyFont="1" applyFill="1" applyBorder="1" applyAlignment="1" applyProtection="1">
      <alignment horizontal="left" vertical="center"/>
      <protection locked="0"/>
    </xf>
    <xf numFmtId="0" fontId="0" fillId="0" borderId="15" xfId="0" applyBorder="1" applyAlignment="1">
      <alignment wrapText="1"/>
    </xf>
    <xf numFmtId="0" fontId="6" fillId="0" borderId="15"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0" borderId="3" xfId="0" quotePrefix="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165" fontId="6" fillId="5" borderId="26" xfId="0" applyNumberFormat="1" applyFont="1" applyFill="1" applyBorder="1" applyAlignment="1" applyProtection="1">
      <alignment horizontal="left" vertical="top"/>
      <protection locked="0"/>
    </xf>
    <xf numFmtId="0" fontId="6" fillId="0" borderId="15" xfId="0" applyFont="1" applyFill="1" applyBorder="1" applyAlignment="1" applyProtection="1">
      <alignment horizontal="left" vertical="center" wrapText="1"/>
      <protection locked="0"/>
    </xf>
    <xf numFmtId="0" fontId="6" fillId="0" borderId="3" xfId="0" applyFont="1" applyFill="1" applyBorder="1" applyAlignment="1">
      <alignment horizontal="left" vertical="top"/>
    </xf>
    <xf numFmtId="165" fontId="6" fillId="7" borderId="26" xfId="0" applyNumberFormat="1" applyFont="1" applyFill="1" applyBorder="1" applyAlignment="1" applyProtection="1">
      <alignment horizontal="left" vertical="top"/>
    </xf>
    <xf numFmtId="165" fontId="6" fillId="2" borderId="26" xfId="0" applyNumberFormat="1" applyFont="1" applyFill="1" applyBorder="1" applyAlignment="1" applyProtection="1">
      <alignment horizontal="left" vertical="top"/>
      <protection locked="0"/>
    </xf>
    <xf numFmtId="0" fontId="6" fillId="0" borderId="22" xfId="0" quotePrefix="1"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10" fillId="0" borderId="0" xfId="0" applyFont="1" applyFill="1" applyAlignment="1">
      <alignment vertical="center"/>
    </xf>
    <xf numFmtId="0" fontId="11" fillId="0" borderId="0" xfId="0" applyFont="1" applyFill="1" applyAlignment="1">
      <alignment vertical="center"/>
    </xf>
    <xf numFmtId="0" fontId="6" fillId="0" borderId="15"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left" vertical="center" wrapText="1"/>
      <protection locked="0"/>
    </xf>
    <xf numFmtId="165" fontId="6" fillId="0" borderId="15" xfId="0" applyNumberFormat="1" applyFont="1" applyFill="1" applyBorder="1" applyAlignment="1" applyProtection="1">
      <alignment horizontal="left" vertical="top" wrapText="1"/>
      <protection locked="0"/>
    </xf>
    <xf numFmtId="0" fontId="12" fillId="0" borderId="0" xfId="0" applyFont="1" applyFill="1" applyAlignment="1">
      <alignment vertical="center"/>
    </xf>
    <xf numFmtId="0" fontId="13" fillId="0" borderId="0" xfId="0" applyFont="1" applyFill="1" applyAlignment="1">
      <alignment vertical="center"/>
    </xf>
    <xf numFmtId="0" fontId="0" fillId="0" borderId="0" xfId="0" applyAlignment="1">
      <alignment horizontal="left" vertical="top" wrapText="1"/>
    </xf>
    <xf numFmtId="0" fontId="0" fillId="0" borderId="0" xfId="0" applyAlignment="1">
      <alignment horizontal="left" vertical="top"/>
    </xf>
    <xf numFmtId="0" fontId="15" fillId="0" borderId="3" xfId="0" applyFont="1" applyFill="1" applyBorder="1" applyAlignment="1" applyProtection="1">
      <alignment horizontal="left" vertical="center" wrapText="1"/>
      <protection locked="0"/>
    </xf>
    <xf numFmtId="0" fontId="6" fillId="0" borderId="18" xfId="0" applyFont="1" applyFill="1" applyBorder="1" applyAlignment="1" applyProtection="1">
      <alignment vertical="center" wrapText="1"/>
      <protection locked="0"/>
    </xf>
    <xf numFmtId="0" fontId="15" fillId="0" borderId="20"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0" fontId="15" fillId="0" borderId="15" xfId="0" applyFont="1" applyFill="1" applyBorder="1" applyAlignment="1" applyProtection="1">
      <alignment horizontal="left" vertical="center" wrapText="1"/>
      <protection locked="0"/>
    </xf>
    <xf numFmtId="0" fontId="6" fillId="0" borderId="27" xfId="0" applyFont="1" applyFill="1" applyBorder="1" applyAlignment="1" applyProtection="1">
      <alignment vertical="center" wrapText="1"/>
      <protection locked="0"/>
    </xf>
    <xf numFmtId="0" fontId="0" fillId="0" borderId="0" xfId="0" quotePrefix="1" applyAlignment="1">
      <alignment horizontal="left" vertical="top"/>
    </xf>
    <xf numFmtId="0" fontId="16" fillId="0" borderId="0" xfId="0" applyFont="1" applyAlignment="1">
      <alignment horizontal="left" vertical="top" wrapText="1"/>
    </xf>
    <xf numFmtId="0" fontId="6" fillId="2" borderId="26" xfId="0" applyFont="1" applyFill="1" applyBorder="1" applyAlignment="1" applyProtection="1">
      <alignment horizontal="left" vertical="top"/>
      <protection locked="0"/>
    </xf>
    <xf numFmtId="0" fontId="6" fillId="2" borderId="26" xfId="0" applyFont="1" applyFill="1" applyBorder="1" applyAlignment="1">
      <alignment horizontal="left" vertical="top"/>
    </xf>
    <xf numFmtId="0" fontId="6" fillId="0" borderId="17" xfId="0" applyFont="1" applyFill="1" applyBorder="1" applyAlignment="1">
      <alignment horizontal="left" vertical="top"/>
    </xf>
    <xf numFmtId="0" fontId="17" fillId="2" borderId="3"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protection locked="0"/>
    </xf>
    <xf numFmtId="0" fontId="0" fillId="10" borderId="0" xfId="0" applyFill="1" applyAlignment="1">
      <alignment horizontal="center" vertical="center" wrapText="1"/>
    </xf>
    <xf numFmtId="0" fontId="4" fillId="2" borderId="1" xfId="0" applyFont="1" applyFill="1" applyBorder="1" applyAlignment="1" applyProtection="1">
      <alignment horizontal="left" vertical="top"/>
      <protection locked="0"/>
    </xf>
    <xf numFmtId="0" fontId="5" fillId="3" borderId="5" xfId="0" applyFont="1" applyFill="1" applyBorder="1" applyAlignment="1">
      <alignment horizontal="left" vertical="top" wrapText="1"/>
    </xf>
    <xf numFmtId="0" fontId="6" fillId="0" borderId="17"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5" fillId="3" borderId="6" xfId="0" applyFont="1" applyFill="1" applyBorder="1" applyAlignment="1">
      <alignment horizontal="left" vertical="top" wrapText="1"/>
    </xf>
    <xf numFmtId="0" fontId="6" fillId="0" borderId="24"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5" fillId="3" borderId="4" xfId="0" applyFont="1" applyFill="1" applyBorder="1" applyAlignment="1">
      <alignment horizontal="center" vertical="top" wrapText="1"/>
    </xf>
    <xf numFmtId="0" fontId="6" fillId="0" borderId="15" xfId="0" applyFont="1" applyFill="1" applyBorder="1" applyAlignment="1" applyProtection="1">
      <alignment horizontal="left" vertical="center" wrapText="1"/>
      <protection locked="0"/>
    </xf>
    <xf numFmtId="0" fontId="1" fillId="8" borderId="10" xfId="1" applyFont="1" applyFill="1" applyBorder="1" applyAlignment="1">
      <alignment horizontal="left" wrapText="1"/>
    </xf>
    <xf numFmtId="0" fontId="1" fillId="8" borderId="0" xfId="1" applyFont="1" applyFill="1" applyBorder="1" applyAlignment="1">
      <alignment horizontal="left" wrapText="1"/>
    </xf>
  </cellXfs>
  <cellStyles count="2">
    <cellStyle name="Normal 2" xfId="1"/>
    <cellStyle name="Standaard" xfId="0" builtinId="0"/>
  </cellStyles>
  <dxfs count="4">
    <dxf>
      <fill>
        <patternFill>
          <bgColor rgb="FFFF9F9F"/>
        </patternFill>
      </fill>
    </dxf>
    <dxf>
      <fill>
        <patternFill>
          <bgColor rgb="FFFF9F9F"/>
        </patternFill>
      </fill>
    </dxf>
    <dxf>
      <fill>
        <patternFill>
          <bgColor rgb="FFFF9F9F"/>
        </patternFill>
      </fill>
    </dxf>
    <dxf>
      <fill>
        <patternFill>
          <bgColor rgb="FFFF9F9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heetViews>
  <sheetFormatPr defaultRowHeight="15"/>
  <cols>
    <col min="1" max="1" width="12.140625" style="104" bestFit="1" customWidth="1"/>
    <col min="2" max="2" width="9.140625" style="104"/>
    <col min="3" max="3" width="56.42578125" style="103" bestFit="1" customWidth="1"/>
    <col min="4" max="4" width="15.7109375" style="104" bestFit="1" customWidth="1"/>
    <col min="5" max="16384" width="9.140625" style="104"/>
  </cols>
  <sheetData>
    <row r="1" spans="1:3">
      <c r="A1" s="104" t="s">
        <v>1179</v>
      </c>
      <c r="B1" s="104" t="s">
        <v>1180</v>
      </c>
      <c r="C1" s="103" t="s">
        <v>1182</v>
      </c>
    </row>
    <row r="2" spans="1:3">
      <c r="B2" s="104" t="s">
        <v>1181</v>
      </c>
    </row>
    <row r="3" spans="1:3">
      <c r="C3" s="103" t="s">
        <v>1317</v>
      </c>
    </row>
    <row r="4" spans="1:3">
      <c r="C4" s="103" t="s">
        <v>1318</v>
      </c>
    </row>
    <row r="5" spans="1:3" ht="45">
      <c r="B5" s="103"/>
      <c r="C5" s="112" t="s">
        <v>1320</v>
      </c>
    </row>
    <row r="6" spans="1:3" ht="30">
      <c r="B6" s="103"/>
      <c r="C6" s="112" t="s">
        <v>1321</v>
      </c>
    </row>
    <row r="7" spans="1:3">
      <c r="A7" s="111" t="s">
        <v>1327</v>
      </c>
      <c r="B7" s="104" t="s">
        <v>1329</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heetPr>
  <dimension ref="A1:F86"/>
  <sheetViews>
    <sheetView zoomScaleNormal="100" workbookViewId="0"/>
  </sheetViews>
  <sheetFormatPr defaultRowHeight="15"/>
  <cols>
    <col min="1" max="1" width="21.140625" customWidth="1"/>
    <col min="2" max="2" width="34.42578125" customWidth="1"/>
    <col min="3" max="3" width="15" customWidth="1"/>
    <col min="4" max="4" width="10" customWidth="1"/>
    <col min="5" max="5" width="15" customWidth="1"/>
    <col min="6" max="6" width="53.85546875" bestFit="1" customWidth="1"/>
  </cols>
  <sheetData>
    <row r="1" spans="1:6">
      <c r="A1" s="10" t="s">
        <v>159</v>
      </c>
      <c r="B1" s="11" t="s">
        <v>116</v>
      </c>
    </row>
    <row r="2" spans="1:6">
      <c r="A2" s="119"/>
      <c r="B2" s="119"/>
      <c r="C2" s="119"/>
      <c r="D2" s="119"/>
      <c r="E2" s="12" t="s">
        <v>424</v>
      </c>
      <c r="F2" s="63" t="s">
        <v>1198</v>
      </c>
    </row>
    <row r="3" spans="1:6">
      <c r="A3" s="119"/>
      <c r="B3" s="119"/>
      <c r="C3" s="119"/>
      <c r="D3" s="119"/>
      <c r="E3" s="13" t="s">
        <v>161</v>
      </c>
      <c r="F3" s="4" t="s">
        <v>1187</v>
      </c>
    </row>
    <row r="4" spans="1:6">
      <c r="A4" s="120" t="s">
        <v>425</v>
      </c>
      <c r="B4" s="124"/>
      <c r="C4" s="124"/>
      <c r="D4" s="13" t="s">
        <v>161</v>
      </c>
      <c r="E4" s="28" t="str">
        <f>IF(TOC!$D$21="positive", SUM( SUM($E$5),SUM($E$6),SUM($E$7),SUM($E$8),SUM($E$9),SUM($E$10),SUM($E$11),SUM($E$12)),"")</f>
        <v/>
      </c>
      <c r="F4" s="128" t="s">
        <v>164</v>
      </c>
    </row>
    <row r="5" spans="1:6">
      <c r="A5" s="120"/>
      <c r="B5" s="120" t="s">
        <v>197</v>
      </c>
      <c r="C5" s="120"/>
      <c r="D5" s="13" t="s">
        <v>166</v>
      </c>
      <c r="E5" s="19"/>
      <c r="F5" s="129"/>
    </row>
    <row r="6" spans="1:6">
      <c r="A6" s="120"/>
      <c r="B6" s="120" t="s">
        <v>212</v>
      </c>
      <c r="C6" s="120"/>
      <c r="D6" s="13" t="s">
        <v>174</v>
      </c>
      <c r="E6" s="20"/>
      <c r="F6" s="129"/>
    </row>
    <row r="7" spans="1:6">
      <c r="A7" s="120"/>
      <c r="B7" s="120" t="s">
        <v>217</v>
      </c>
      <c r="C7" s="120"/>
      <c r="D7" s="13" t="s">
        <v>176</v>
      </c>
      <c r="E7" s="19"/>
      <c r="F7" s="129"/>
    </row>
    <row r="8" spans="1:6">
      <c r="A8" s="120"/>
      <c r="B8" s="120" t="s">
        <v>236</v>
      </c>
      <c r="C8" s="120"/>
      <c r="D8" s="13" t="s">
        <v>178</v>
      </c>
      <c r="E8" s="20"/>
      <c r="F8" s="129"/>
    </row>
    <row r="9" spans="1:6">
      <c r="A9" s="120"/>
      <c r="B9" s="120" t="s">
        <v>240</v>
      </c>
      <c r="C9" s="120"/>
      <c r="D9" s="13" t="s">
        <v>180</v>
      </c>
      <c r="E9" s="19"/>
      <c r="F9" s="129"/>
    </row>
    <row r="10" spans="1:6">
      <c r="A10" s="120"/>
      <c r="B10" s="120" t="s">
        <v>426</v>
      </c>
      <c r="C10" s="120"/>
      <c r="D10" s="13" t="s">
        <v>186</v>
      </c>
      <c r="E10" s="20"/>
      <c r="F10" s="129"/>
    </row>
    <row r="11" spans="1:6">
      <c r="A11" s="120"/>
      <c r="B11" s="120" t="s">
        <v>289</v>
      </c>
      <c r="C11" s="120"/>
      <c r="D11" s="13" t="s">
        <v>187</v>
      </c>
      <c r="E11" s="19"/>
      <c r="F11" s="130"/>
    </row>
    <row r="12" spans="1:6">
      <c r="A12" s="120"/>
      <c r="B12" s="120" t="s">
        <v>427</v>
      </c>
      <c r="C12" s="120"/>
      <c r="D12" s="13" t="s">
        <v>428</v>
      </c>
      <c r="E12" s="20"/>
      <c r="F12" s="56"/>
    </row>
    <row r="13" spans="1:6">
      <c r="A13" s="120" t="s">
        <v>429</v>
      </c>
      <c r="B13" s="124"/>
      <c r="C13" s="124"/>
      <c r="D13" s="13" t="s">
        <v>189</v>
      </c>
      <c r="E13" s="28" t="str">
        <f>IF(TOC!$D$21="positive", SUM( SUM($E$14),SUM($E$15),SUM($E$16),SUM($E$17),SUM($E$18),SUM($E$19)),"")</f>
        <v/>
      </c>
      <c r="F13" s="56"/>
    </row>
    <row r="14" spans="1:6">
      <c r="A14" s="120"/>
      <c r="B14" s="120" t="s">
        <v>430</v>
      </c>
      <c r="C14" s="120"/>
      <c r="D14" s="13" t="s">
        <v>213</v>
      </c>
      <c r="E14" s="20"/>
      <c r="F14" s="128" t="s">
        <v>164</v>
      </c>
    </row>
    <row r="15" spans="1:6">
      <c r="A15" s="120"/>
      <c r="B15" s="120" t="s">
        <v>431</v>
      </c>
      <c r="C15" s="120"/>
      <c r="D15" s="13" t="s">
        <v>214</v>
      </c>
      <c r="E15" s="19"/>
      <c r="F15" s="129"/>
    </row>
    <row r="16" spans="1:6">
      <c r="A16" s="120"/>
      <c r="B16" s="120" t="s">
        <v>432</v>
      </c>
      <c r="C16" s="120"/>
      <c r="D16" s="13" t="s">
        <v>215</v>
      </c>
      <c r="E16" s="20"/>
      <c r="F16" s="129"/>
    </row>
    <row r="17" spans="1:6">
      <c r="A17" s="120"/>
      <c r="B17" s="120" t="s">
        <v>433</v>
      </c>
      <c r="C17" s="120"/>
      <c r="D17" s="13" t="s">
        <v>216</v>
      </c>
      <c r="E17" s="19"/>
      <c r="F17" s="129"/>
    </row>
    <row r="18" spans="1:6">
      <c r="A18" s="120"/>
      <c r="B18" s="120" t="s">
        <v>434</v>
      </c>
      <c r="C18" s="120"/>
      <c r="D18" s="13" t="s">
        <v>218</v>
      </c>
      <c r="E18" s="20"/>
      <c r="F18" s="130"/>
    </row>
    <row r="19" spans="1:6">
      <c r="A19" s="120"/>
      <c r="B19" s="120" t="s">
        <v>435</v>
      </c>
      <c r="C19" s="120"/>
      <c r="D19" s="13" t="s">
        <v>324</v>
      </c>
      <c r="E19" s="19"/>
      <c r="F19" s="72"/>
    </row>
    <row r="20" spans="1:6">
      <c r="A20" s="120" t="s">
        <v>436</v>
      </c>
      <c r="B20" s="120"/>
      <c r="C20" s="120"/>
      <c r="D20" s="13" t="s">
        <v>219</v>
      </c>
      <c r="E20" s="20"/>
      <c r="F20" s="72"/>
    </row>
    <row r="21" spans="1:6">
      <c r="A21" s="120" t="s">
        <v>437</v>
      </c>
      <c r="B21" s="124"/>
      <c r="C21" s="124"/>
      <c r="D21" s="13" t="s">
        <v>220</v>
      </c>
      <c r="E21" s="19"/>
      <c r="F21" s="72"/>
    </row>
    <row r="22" spans="1:6">
      <c r="A22" s="120"/>
      <c r="B22" s="120" t="s">
        <v>197</v>
      </c>
      <c r="C22" s="120"/>
      <c r="D22" s="13" t="s">
        <v>221</v>
      </c>
      <c r="E22" s="20"/>
      <c r="F22" s="72" t="s">
        <v>164</v>
      </c>
    </row>
    <row r="23" spans="1:6">
      <c r="A23" s="120"/>
      <c r="B23" s="120" t="s">
        <v>212</v>
      </c>
      <c r="C23" s="120"/>
      <c r="D23" s="13" t="s">
        <v>237</v>
      </c>
      <c r="E23" s="19"/>
      <c r="F23" s="72"/>
    </row>
    <row r="24" spans="1:6">
      <c r="A24" s="120"/>
      <c r="B24" s="120" t="s">
        <v>217</v>
      </c>
      <c r="C24" s="120"/>
      <c r="D24" s="13" t="s">
        <v>238</v>
      </c>
      <c r="E24" s="20"/>
      <c r="F24" s="72"/>
    </row>
    <row r="25" spans="1:6" ht="33.75">
      <c r="A25" s="120" t="s">
        <v>438</v>
      </c>
      <c r="B25" s="120"/>
      <c r="C25" s="120"/>
      <c r="D25" s="13" t="s">
        <v>239</v>
      </c>
      <c r="E25" s="19"/>
      <c r="F25" s="61" t="s">
        <v>1264</v>
      </c>
    </row>
    <row r="26" spans="1:6">
      <c r="A26" s="120" t="s">
        <v>439</v>
      </c>
      <c r="B26" s="120"/>
      <c r="C26" s="120"/>
      <c r="D26" s="13" t="s">
        <v>241</v>
      </c>
      <c r="E26" s="20"/>
      <c r="F26" s="75"/>
    </row>
    <row r="27" spans="1:6">
      <c r="A27" s="120" t="s">
        <v>440</v>
      </c>
      <c r="B27" s="124"/>
      <c r="C27" s="124"/>
      <c r="D27" s="13" t="s">
        <v>242</v>
      </c>
      <c r="E27" s="19"/>
      <c r="F27" s="73"/>
    </row>
    <row r="28" spans="1:6">
      <c r="A28" s="120"/>
      <c r="B28" s="120" t="s">
        <v>217</v>
      </c>
      <c r="C28" s="120"/>
      <c r="D28" s="13" t="s">
        <v>243</v>
      </c>
      <c r="E28" s="20"/>
      <c r="F28" s="73"/>
    </row>
    <row r="29" spans="1:6" ht="22.5">
      <c r="A29" s="120"/>
      <c r="B29" s="120" t="s">
        <v>236</v>
      </c>
      <c r="C29" s="120"/>
      <c r="D29" s="13" t="s">
        <v>262</v>
      </c>
      <c r="E29" s="19"/>
      <c r="F29" s="96" t="s">
        <v>1265</v>
      </c>
    </row>
    <row r="30" spans="1:6">
      <c r="A30" s="120"/>
      <c r="B30" s="120" t="s">
        <v>240</v>
      </c>
      <c r="C30" s="120"/>
      <c r="D30" s="13" t="s">
        <v>264</v>
      </c>
      <c r="E30" s="20"/>
      <c r="F30" s="72"/>
    </row>
    <row r="31" spans="1:6">
      <c r="A31" s="120"/>
      <c r="B31" s="120" t="s">
        <v>310</v>
      </c>
      <c r="C31" s="120"/>
      <c r="D31" s="13" t="s">
        <v>266</v>
      </c>
      <c r="E31" s="19"/>
      <c r="F31" s="72" t="s">
        <v>164</v>
      </c>
    </row>
    <row r="32" spans="1:6">
      <c r="A32" s="120"/>
      <c r="B32" s="120" t="s">
        <v>377</v>
      </c>
      <c r="C32" s="120"/>
      <c r="D32" s="13" t="s">
        <v>272</v>
      </c>
      <c r="E32" s="20"/>
      <c r="F32" s="72"/>
    </row>
    <row r="33" spans="1:6">
      <c r="A33" s="120" t="s">
        <v>441</v>
      </c>
      <c r="B33" s="120"/>
      <c r="C33" s="120"/>
      <c r="D33" s="13" t="s">
        <v>274</v>
      </c>
      <c r="E33" s="19"/>
      <c r="F33" s="72" t="s">
        <v>164</v>
      </c>
    </row>
    <row r="34" spans="1:6">
      <c r="A34" s="120" t="s">
        <v>442</v>
      </c>
      <c r="B34" s="120"/>
      <c r="C34" s="120"/>
      <c r="D34" s="13" t="s">
        <v>443</v>
      </c>
      <c r="E34" s="20"/>
      <c r="F34" s="56" t="s">
        <v>1193</v>
      </c>
    </row>
    <row r="35" spans="1:6">
      <c r="A35" s="120" t="s">
        <v>444</v>
      </c>
      <c r="B35" s="120"/>
      <c r="C35" s="120"/>
      <c r="D35" s="13" t="s">
        <v>276</v>
      </c>
      <c r="E35" s="19"/>
      <c r="F35" s="56"/>
    </row>
    <row r="36" spans="1:6">
      <c r="A36" s="120" t="s">
        <v>445</v>
      </c>
      <c r="B36" s="120"/>
      <c r="C36" s="120"/>
      <c r="D36" s="13" t="s">
        <v>446</v>
      </c>
      <c r="E36" s="20"/>
      <c r="F36" s="56"/>
    </row>
    <row r="37" spans="1:6">
      <c r="A37" s="120" t="s">
        <v>447</v>
      </c>
      <c r="B37" s="120"/>
      <c r="C37" s="120"/>
      <c r="D37" s="13" t="s">
        <v>278</v>
      </c>
      <c r="E37" s="19"/>
      <c r="F37" s="56"/>
    </row>
    <row r="38" spans="1:6">
      <c r="A38" s="120" t="s">
        <v>448</v>
      </c>
      <c r="B38" s="120"/>
      <c r="C38" s="120"/>
      <c r="D38" s="13" t="s">
        <v>280</v>
      </c>
      <c r="E38" s="20"/>
      <c r="F38" s="56"/>
    </row>
    <row r="39" spans="1:6">
      <c r="A39" s="120" t="s">
        <v>449</v>
      </c>
      <c r="B39" s="120"/>
      <c r="C39" s="120"/>
      <c r="D39" s="13" t="s">
        <v>282</v>
      </c>
      <c r="E39" s="19"/>
      <c r="F39" s="56"/>
    </row>
    <row r="40" spans="1:6">
      <c r="A40" s="120" t="s">
        <v>450</v>
      </c>
      <c r="B40" s="120"/>
      <c r="C40" s="120"/>
      <c r="D40" s="13" t="s">
        <v>284</v>
      </c>
      <c r="E40" s="20"/>
      <c r="F40" s="56"/>
    </row>
    <row r="41" spans="1:6">
      <c r="A41" s="120" t="s">
        <v>451</v>
      </c>
      <c r="B41" s="120"/>
      <c r="C41" s="120"/>
      <c r="D41" s="13" t="s">
        <v>286</v>
      </c>
      <c r="E41" s="19"/>
      <c r="F41" s="56"/>
    </row>
    <row r="42" spans="1:6">
      <c r="A42" s="120" t="s">
        <v>452</v>
      </c>
      <c r="B42" s="120"/>
      <c r="C42" s="120"/>
      <c r="D42" s="13" t="s">
        <v>288</v>
      </c>
      <c r="E42" s="20"/>
      <c r="F42" s="56"/>
    </row>
    <row r="43" spans="1:6">
      <c r="A43" s="120" t="s">
        <v>453</v>
      </c>
      <c r="B43" s="120"/>
      <c r="C43" s="120"/>
      <c r="D43" s="13" t="s">
        <v>454</v>
      </c>
      <c r="E43" s="28" t="str">
        <f>IF(TOC!$D$21="positive",SUM($E$4)-SUM($E$13)-SUM($E$20)+SUM($E$21)+SUM($E$25)-SUM($E$26)+SUM($E$27)+SUM($E$33)+SUM($E$34)+SUM($E$35)+SUM($E$36)+SUM($E$37)+SUM($E$38)+SUM($E$39)+SUM($E$40)+SUM($E$41)-SUM($E$42),"")</f>
        <v/>
      </c>
      <c r="F43" s="56"/>
    </row>
    <row r="44" spans="1:6">
      <c r="A44" s="120" t="s">
        <v>455</v>
      </c>
      <c r="B44" s="124"/>
      <c r="C44" s="124"/>
      <c r="D44" s="13" t="s">
        <v>290</v>
      </c>
      <c r="E44" s="28" t="str">
        <f>IF(TOC!$D$21="positive",SUM(SUM($E$45),SUM($E$46)),"")</f>
        <v/>
      </c>
      <c r="F44" s="56"/>
    </row>
    <row r="45" spans="1:6">
      <c r="A45" s="120"/>
      <c r="B45" s="120" t="s">
        <v>456</v>
      </c>
      <c r="C45" s="120"/>
      <c r="D45" s="13" t="s">
        <v>292</v>
      </c>
      <c r="E45" s="19"/>
      <c r="F45" s="56"/>
    </row>
    <row r="46" spans="1:6">
      <c r="A46" s="120"/>
      <c r="B46" s="120" t="s">
        <v>457</v>
      </c>
      <c r="C46" s="120"/>
      <c r="D46" s="13" t="s">
        <v>294</v>
      </c>
      <c r="E46" s="20"/>
      <c r="F46" s="56"/>
    </row>
    <row r="47" spans="1:6">
      <c r="A47" s="120" t="s">
        <v>458</v>
      </c>
      <c r="B47" s="124"/>
      <c r="C47" s="124"/>
      <c r="D47" s="13" t="s">
        <v>459</v>
      </c>
      <c r="E47" s="28" t="str">
        <f>IF(TOC!$D$21="positive",SUM(SUM($E$48),SUM($E$49),SUM($E$50),SUM($E$51)),"")</f>
        <v/>
      </c>
      <c r="F47" s="56"/>
    </row>
    <row r="48" spans="1:6">
      <c r="A48" s="120"/>
      <c r="B48" s="120" t="s">
        <v>460</v>
      </c>
      <c r="C48" s="120"/>
      <c r="D48" s="13" t="s">
        <v>461</v>
      </c>
      <c r="E48" s="20"/>
      <c r="F48" s="56"/>
    </row>
    <row r="49" spans="1:6">
      <c r="A49" s="120"/>
      <c r="B49" s="120" t="s">
        <v>462</v>
      </c>
      <c r="C49" s="17"/>
      <c r="D49" s="13" t="s">
        <v>463</v>
      </c>
      <c r="E49" s="19"/>
      <c r="F49" s="56"/>
    </row>
    <row r="50" spans="1:6">
      <c r="A50" s="120"/>
      <c r="B50" s="120"/>
      <c r="C50" s="14" t="s">
        <v>464</v>
      </c>
      <c r="D50" s="13" t="s">
        <v>465</v>
      </c>
      <c r="E50" s="20"/>
      <c r="F50" s="56"/>
    </row>
    <row r="51" spans="1:6">
      <c r="A51" s="120"/>
      <c r="B51" s="120" t="s">
        <v>466</v>
      </c>
      <c r="C51" s="120"/>
      <c r="D51" s="13" t="s">
        <v>467</v>
      </c>
      <c r="E51" s="19"/>
      <c r="F51" s="56"/>
    </row>
    <row r="52" spans="1:6">
      <c r="A52" s="120" t="s">
        <v>468</v>
      </c>
      <c r="B52" s="124"/>
      <c r="C52" s="124"/>
      <c r="D52" s="13" t="s">
        <v>469</v>
      </c>
      <c r="E52" s="28" t="str">
        <f>IF(TOC!$D$21="positive",SUM(SUM($E$53),SUM($E$54)),"")</f>
        <v/>
      </c>
      <c r="F52" s="56"/>
    </row>
    <row r="53" spans="1:6">
      <c r="A53" s="120"/>
      <c r="B53" s="120" t="s">
        <v>470</v>
      </c>
      <c r="C53" s="120"/>
      <c r="D53" s="13" t="s">
        <v>471</v>
      </c>
      <c r="E53" s="19"/>
      <c r="F53" s="56"/>
    </row>
    <row r="54" spans="1:6">
      <c r="A54" s="120"/>
      <c r="B54" s="120" t="s">
        <v>472</v>
      </c>
      <c r="C54" s="120"/>
      <c r="D54" s="13" t="s">
        <v>473</v>
      </c>
      <c r="E54" s="20"/>
      <c r="F54" s="56"/>
    </row>
    <row r="55" spans="1:6">
      <c r="A55" s="120" t="s">
        <v>474</v>
      </c>
      <c r="B55" s="120"/>
      <c r="C55" s="120"/>
      <c r="D55" s="13" t="s">
        <v>475</v>
      </c>
      <c r="E55" s="19"/>
      <c r="F55" s="56"/>
    </row>
    <row r="56" spans="1:6">
      <c r="A56" s="120" t="s">
        <v>476</v>
      </c>
      <c r="B56" s="124"/>
      <c r="C56" s="124"/>
      <c r="D56" s="13" t="s">
        <v>477</v>
      </c>
      <c r="E56" s="20"/>
      <c r="F56" s="56"/>
    </row>
    <row r="57" spans="1:6">
      <c r="A57" s="120"/>
      <c r="B57" s="120" t="s">
        <v>478</v>
      </c>
      <c r="C57" s="120"/>
      <c r="D57" s="13" t="s">
        <v>479</v>
      </c>
      <c r="E57" s="19"/>
      <c r="F57" s="56"/>
    </row>
    <row r="58" spans="1:6">
      <c r="A58" s="120"/>
      <c r="B58" s="120" t="s">
        <v>480</v>
      </c>
      <c r="C58" s="120"/>
      <c r="D58" s="13" t="s">
        <v>481</v>
      </c>
      <c r="E58" s="20"/>
      <c r="F58" s="56"/>
    </row>
    <row r="59" spans="1:6">
      <c r="A59" s="120"/>
      <c r="B59" s="120" t="s">
        <v>482</v>
      </c>
      <c r="C59" s="120"/>
      <c r="D59" s="13" t="s">
        <v>483</v>
      </c>
      <c r="E59" s="19"/>
      <c r="F59" s="56"/>
    </row>
    <row r="60" spans="1:6">
      <c r="A60" s="120"/>
      <c r="B60" s="120" t="s">
        <v>484</v>
      </c>
      <c r="C60" s="120"/>
      <c r="D60" s="13" t="s">
        <v>485</v>
      </c>
      <c r="E60" s="20"/>
      <c r="F60" s="56"/>
    </row>
    <row r="61" spans="1:6">
      <c r="A61" s="120" t="s">
        <v>486</v>
      </c>
      <c r="B61" s="120"/>
      <c r="C61" s="120"/>
      <c r="D61" s="13" t="s">
        <v>487</v>
      </c>
      <c r="E61" s="19"/>
      <c r="F61" s="56"/>
    </row>
    <row r="62" spans="1:6">
      <c r="A62" s="120" t="s">
        <v>488</v>
      </c>
      <c r="B62" s="124"/>
      <c r="C62" s="124"/>
      <c r="D62" s="13" t="s">
        <v>489</v>
      </c>
      <c r="E62" s="28" t="str">
        <f>IF(TOC!$D$21="positive",SUM(SUM($E$63),SUM($E$64),SUM($E$65),SUM($E$66),SUM($E$67)),"")</f>
        <v/>
      </c>
      <c r="F62" s="56"/>
    </row>
    <row r="63" spans="1:6">
      <c r="A63" s="120"/>
      <c r="B63" s="120" t="s">
        <v>490</v>
      </c>
      <c r="C63" s="120"/>
      <c r="D63" s="13" t="s">
        <v>491</v>
      </c>
      <c r="E63" s="19"/>
      <c r="F63" s="56"/>
    </row>
    <row r="64" spans="1:6">
      <c r="A64" s="120"/>
      <c r="B64" s="120" t="s">
        <v>492</v>
      </c>
      <c r="C64" s="120"/>
      <c r="D64" s="13" t="s">
        <v>493</v>
      </c>
      <c r="E64" s="20"/>
      <c r="F64" s="56"/>
    </row>
    <row r="65" spans="1:6">
      <c r="A65" s="120"/>
      <c r="B65" s="120" t="s">
        <v>464</v>
      </c>
      <c r="C65" s="120"/>
      <c r="D65" s="13" t="s">
        <v>494</v>
      </c>
      <c r="E65" s="19"/>
      <c r="F65" s="56"/>
    </row>
    <row r="66" spans="1:6">
      <c r="A66" s="120"/>
      <c r="B66" s="120" t="s">
        <v>466</v>
      </c>
      <c r="C66" s="120"/>
      <c r="D66" s="13" t="s">
        <v>495</v>
      </c>
      <c r="E66" s="20"/>
      <c r="F66" s="56"/>
    </row>
    <row r="67" spans="1:6">
      <c r="A67" s="120"/>
      <c r="B67" s="120" t="s">
        <v>496</v>
      </c>
      <c r="C67" s="120"/>
      <c r="D67" s="13" t="s">
        <v>497</v>
      </c>
      <c r="E67" s="19"/>
      <c r="F67" s="56"/>
    </row>
    <row r="68" spans="1:6">
      <c r="A68" s="120" t="s">
        <v>498</v>
      </c>
      <c r="B68" s="120"/>
      <c r="C68" s="120"/>
      <c r="D68" s="13" t="s">
        <v>499</v>
      </c>
      <c r="E68" s="20"/>
      <c r="F68" s="56"/>
    </row>
    <row r="69" spans="1:6">
      <c r="A69" s="120" t="s">
        <v>500</v>
      </c>
      <c r="B69" s="120"/>
      <c r="C69" s="120"/>
      <c r="D69" s="13" t="s">
        <v>501</v>
      </c>
      <c r="E69" s="19"/>
      <c r="F69" s="56"/>
    </row>
    <row r="70" spans="1:6">
      <c r="A70" s="120" t="s">
        <v>502</v>
      </c>
      <c r="B70" s="120"/>
      <c r="C70" s="120"/>
      <c r="D70" s="13" t="s">
        <v>503</v>
      </c>
      <c r="E70" s="20"/>
      <c r="F70" s="56"/>
    </row>
    <row r="71" spans="1:6">
      <c r="A71" s="120" t="s">
        <v>504</v>
      </c>
      <c r="B71" s="120"/>
      <c r="C71" s="120"/>
      <c r="D71" s="13" t="s">
        <v>505</v>
      </c>
      <c r="E71" s="28" t="str">
        <f>IF(TOC!$D$21="positive",+SUM($E$43)-SUM($E$44)-SUM($E$47)-SUM($E$52)-SUM($E$55)-SUM($E$56)-SUM($E$61)-SUM($E$62)+SUM($E$68)+SUM($E$69)+SUM($E$70),"")</f>
        <v/>
      </c>
      <c r="F71" s="56"/>
    </row>
    <row r="72" spans="1:6">
      <c r="A72" s="120" t="s">
        <v>506</v>
      </c>
      <c r="B72" s="120"/>
      <c r="C72" s="120"/>
      <c r="D72" s="13" t="s">
        <v>507</v>
      </c>
      <c r="E72" s="20"/>
      <c r="F72" s="56"/>
    </row>
    <row r="73" spans="1:6">
      <c r="A73" s="120" t="s">
        <v>508</v>
      </c>
      <c r="B73" s="120"/>
      <c r="C73" s="120"/>
      <c r="D73" s="13" t="s">
        <v>509</v>
      </c>
      <c r="E73" s="28" t="str">
        <f>IF(TOC!$D$21="positive",SUM($E$71)-SUM($E$72),"")</f>
        <v/>
      </c>
      <c r="F73" s="56"/>
    </row>
    <row r="74" spans="1:6">
      <c r="A74" s="120" t="s">
        <v>510</v>
      </c>
      <c r="B74" s="124"/>
      <c r="C74" s="124"/>
      <c r="D74" s="13" t="s">
        <v>511</v>
      </c>
      <c r="E74" s="28" t="str">
        <f>IF(TOC!$D$21="positive",SUM($E$75)-SUM($E$76),"")</f>
        <v/>
      </c>
      <c r="F74" s="128" t="s">
        <v>1193</v>
      </c>
    </row>
    <row r="75" spans="1:6">
      <c r="A75" s="120"/>
      <c r="B75" s="120" t="s">
        <v>512</v>
      </c>
      <c r="C75" s="120"/>
      <c r="D75" s="13" t="s">
        <v>513</v>
      </c>
      <c r="E75" s="19"/>
      <c r="F75" s="129"/>
    </row>
    <row r="76" spans="1:6">
      <c r="A76" s="120"/>
      <c r="B76" s="120" t="s">
        <v>514</v>
      </c>
      <c r="C76" s="120"/>
      <c r="D76" s="13" t="s">
        <v>515</v>
      </c>
      <c r="E76" s="20"/>
      <c r="F76" s="130"/>
    </row>
    <row r="77" spans="1:6">
      <c r="A77" s="120" t="s">
        <v>516</v>
      </c>
      <c r="B77" s="124"/>
      <c r="C77" s="124"/>
      <c r="D77" s="13" t="s">
        <v>517</v>
      </c>
      <c r="E77" s="28" t="str">
        <f>IF(TOC!$D$21="positive",SUM($E$78)-SUM($E$79),"")</f>
        <v/>
      </c>
      <c r="F77" s="128" t="s">
        <v>164</v>
      </c>
    </row>
    <row r="78" spans="1:6">
      <c r="A78" s="120"/>
      <c r="B78" s="120" t="s">
        <v>518</v>
      </c>
      <c r="C78" s="120"/>
      <c r="D78" s="13" t="s">
        <v>519</v>
      </c>
      <c r="E78" s="20"/>
      <c r="F78" s="129"/>
    </row>
    <row r="79" spans="1:6">
      <c r="A79" s="120"/>
      <c r="B79" s="120" t="s">
        <v>520</v>
      </c>
      <c r="C79" s="120"/>
      <c r="D79" s="13" t="s">
        <v>521</v>
      </c>
      <c r="E79" s="19"/>
      <c r="F79" s="130"/>
    </row>
    <row r="80" spans="1:6">
      <c r="A80" s="120" t="s">
        <v>522</v>
      </c>
      <c r="B80" s="124"/>
      <c r="C80" s="124"/>
      <c r="D80" s="13" t="s">
        <v>523</v>
      </c>
      <c r="E80" s="28" t="str">
        <f>IF(TOC!$D$21="positive",SUM($E$73)+SUM($E$74)+SUM($E$77),"")</f>
        <v/>
      </c>
      <c r="F80" s="56"/>
    </row>
    <row r="81" spans="1:6">
      <c r="A81" s="120"/>
      <c r="B81" s="120" t="s">
        <v>524</v>
      </c>
      <c r="C81" s="120"/>
      <c r="D81" s="13" t="s">
        <v>525</v>
      </c>
      <c r="E81" s="19"/>
      <c r="F81" s="56"/>
    </row>
    <row r="82" spans="1:6">
      <c r="A82" s="120"/>
      <c r="B82" s="120" t="s">
        <v>526</v>
      </c>
      <c r="C82" s="120"/>
      <c r="D82" s="13" t="s">
        <v>527</v>
      </c>
      <c r="E82" s="28" t="str">
        <f>IF(TOC!$D$21="positive",SUM($E$80)-SUM($E$81),"")</f>
        <v/>
      </c>
      <c r="F82" s="56"/>
    </row>
    <row r="84" spans="1:6">
      <c r="F84" s="76"/>
    </row>
    <row r="85" spans="1:6">
      <c r="F85" s="76"/>
    </row>
    <row r="86" spans="1:6">
      <c r="F86" s="76"/>
    </row>
  </sheetData>
  <mergeCells count="95">
    <mergeCell ref="F4:F11"/>
    <mergeCell ref="F14:F18"/>
    <mergeCell ref="F74:F76"/>
    <mergeCell ref="F77:F79"/>
    <mergeCell ref="A2:D3"/>
    <mergeCell ref="A4:A12"/>
    <mergeCell ref="B4:C4"/>
    <mergeCell ref="B5:C5"/>
    <mergeCell ref="B6:C6"/>
    <mergeCell ref="B7:C7"/>
    <mergeCell ref="B8:C8"/>
    <mergeCell ref="B9:C9"/>
    <mergeCell ref="B10:C10"/>
    <mergeCell ref="B11:C11"/>
    <mergeCell ref="B12:C12"/>
    <mergeCell ref="A13:A19"/>
    <mergeCell ref="B13:C13"/>
    <mergeCell ref="B14:C14"/>
    <mergeCell ref="B15:C15"/>
    <mergeCell ref="B16:C16"/>
    <mergeCell ref="B17:C17"/>
    <mergeCell ref="B18:C18"/>
    <mergeCell ref="B19:C19"/>
    <mergeCell ref="A20:C20"/>
    <mergeCell ref="A21:A24"/>
    <mergeCell ref="B21:C21"/>
    <mergeCell ref="B22:C22"/>
    <mergeCell ref="B23:C23"/>
    <mergeCell ref="B24:C24"/>
    <mergeCell ref="A25:C25"/>
    <mergeCell ref="A26:C26"/>
    <mergeCell ref="A27:A32"/>
    <mergeCell ref="B27:C27"/>
    <mergeCell ref="B28:C28"/>
    <mergeCell ref="B29:C29"/>
    <mergeCell ref="B30:C30"/>
    <mergeCell ref="B31:C31"/>
    <mergeCell ref="B32:C32"/>
    <mergeCell ref="A33:C33"/>
    <mergeCell ref="A34:C34"/>
    <mergeCell ref="A35:C35"/>
    <mergeCell ref="A36:C36"/>
    <mergeCell ref="A37:C37"/>
    <mergeCell ref="A38:C38"/>
    <mergeCell ref="A39:C39"/>
    <mergeCell ref="A40:C40"/>
    <mergeCell ref="A41:C41"/>
    <mergeCell ref="A42:C42"/>
    <mergeCell ref="A43:C43"/>
    <mergeCell ref="A44:A46"/>
    <mergeCell ref="B44:C44"/>
    <mergeCell ref="B45:C45"/>
    <mergeCell ref="B46:C46"/>
    <mergeCell ref="A47:A51"/>
    <mergeCell ref="B47:C47"/>
    <mergeCell ref="B48:C48"/>
    <mergeCell ref="B49:B50"/>
    <mergeCell ref="B51:C51"/>
    <mergeCell ref="A52:A54"/>
    <mergeCell ref="B52:C52"/>
    <mergeCell ref="B53:C53"/>
    <mergeCell ref="B54:C54"/>
    <mergeCell ref="A55:C55"/>
    <mergeCell ref="A56:A60"/>
    <mergeCell ref="B56:C56"/>
    <mergeCell ref="B57:C57"/>
    <mergeCell ref="B58:C58"/>
    <mergeCell ref="B59:C59"/>
    <mergeCell ref="B60:C60"/>
    <mergeCell ref="A61:C61"/>
    <mergeCell ref="A62:A67"/>
    <mergeCell ref="B62:C62"/>
    <mergeCell ref="B63:C63"/>
    <mergeCell ref="B64:C64"/>
    <mergeCell ref="B65:C65"/>
    <mergeCell ref="B66:C66"/>
    <mergeCell ref="B67:C67"/>
    <mergeCell ref="A68:C68"/>
    <mergeCell ref="A69:C69"/>
    <mergeCell ref="A70:C70"/>
    <mergeCell ref="A71:C71"/>
    <mergeCell ref="A72:C72"/>
    <mergeCell ref="A73:C73"/>
    <mergeCell ref="A74:A76"/>
    <mergeCell ref="B74:C74"/>
    <mergeCell ref="B75:C75"/>
    <mergeCell ref="B76:C76"/>
    <mergeCell ref="A77:A79"/>
    <mergeCell ref="B77:C77"/>
    <mergeCell ref="B78:C78"/>
    <mergeCell ref="B79:C79"/>
    <mergeCell ref="A80:A82"/>
    <mergeCell ref="B80:C80"/>
    <mergeCell ref="B81:C81"/>
    <mergeCell ref="B82:C82"/>
  </mergeCells>
  <hyperlinks>
    <hyperlink ref="A1" location="'TOC'!B21"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heetPr>
  <dimension ref="A1:E29"/>
  <sheetViews>
    <sheetView zoomScaleNormal="100" workbookViewId="0"/>
  </sheetViews>
  <sheetFormatPr defaultRowHeight="15"/>
  <cols>
    <col min="1" max="1" width="15" customWidth="1"/>
    <col min="2" max="2" width="39.42578125" customWidth="1"/>
    <col min="3" max="3" width="10" customWidth="1"/>
    <col min="4" max="4" width="15" customWidth="1"/>
    <col min="5" max="5" width="28.28515625" customWidth="1"/>
  </cols>
  <sheetData>
    <row r="1" spans="1:5">
      <c r="A1" s="10" t="s">
        <v>159</v>
      </c>
      <c r="B1" s="11" t="s">
        <v>119</v>
      </c>
    </row>
    <row r="2" spans="1:5">
      <c r="A2" s="119"/>
      <c r="B2" s="119"/>
      <c r="C2" s="119"/>
      <c r="D2" s="12" t="s">
        <v>528</v>
      </c>
      <c r="E2" s="4" t="s">
        <v>1187</v>
      </c>
    </row>
    <row r="3" spans="1:5">
      <c r="A3" s="119"/>
      <c r="B3" s="119"/>
      <c r="C3" s="119"/>
      <c r="D3" s="13" t="s">
        <v>161</v>
      </c>
      <c r="E3" s="57"/>
    </row>
    <row r="4" spans="1:5">
      <c r="A4" s="120" t="s">
        <v>529</v>
      </c>
      <c r="B4" s="17"/>
      <c r="C4" s="13" t="s">
        <v>161</v>
      </c>
      <c r="D4" s="28" t="str">
        <f>IF(TOC!$D$22="positive",SUM(SUM($D$6),SUM($D$7),SUM($D$8),SUM($D$9),SUM($D$10),SUM($D$11)),"")</f>
        <v/>
      </c>
      <c r="E4" s="57"/>
    </row>
    <row r="5" spans="1:5">
      <c r="A5" s="120"/>
      <c r="B5" s="14" t="s">
        <v>530</v>
      </c>
      <c r="C5" s="13" t="s">
        <v>350</v>
      </c>
      <c r="D5" s="19"/>
      <c r="E5" s="57"/>
    </row>
    <row r="6" spans="1:5">
      <c r="A6" s="120"/>
      <c r="B6" s="14" t="s">
        <v>531</v>
      </c>
      <c r="C6" s="13" t="s">
        <v>174</v>
      </c>
      <c r="D6" s="20"/>
      <c r="E6" s="57"/>
    </row>
    <row r="7" spans="1:5">
      <c r="A7" s="120"/>
      <c r="B7" s="14" t="s">
        <v>532</v>
      </c>
      <c r="C7" s="13" t="s">
        <v>176</v>
      </c>
      <c r="D7" s="19"/>
      <c r="E7" s="57"/>
    </row>
    <row r="8" spans="1:5">
      <c r="A8" s="120"/>
      <c r="B8" s="14" t="s">
        <v>533</v>
      </c>
      <c r="C8" s="13" t="s">
        <v>178</v>
      </c>
      <c r="D8" s="20"/>
      <c r="E8" s="57"/>
    </row>
    <row r="9" spans="1:5">
      <c r="A9" s="120"/>
      <c r="B9" s="14" t="s">
        <v>534</v>
      </c>
      <c r="C9" s="13" t="s">
        <v>180</v>
      </c>
      <c r="D9" s="19"/>
      <c r="E9" s="57"/>
    </row>
    <row r="10" spans="1:5">
      <c r="A10" s="120"/>
      <c r="B10" s="14" t="s">
        <v>535</v>
      </c>
      <c r="C10" s="13" t="s">
        <v>186</v>
      </c>
      <c r="D10" s="20"/>
      <c r="E10" s="57"/>
    </row>
    <row r="11" spans="1:5">
      <c r="A11" s="120"/>
      <c r="B11" s="14" t="s">
        <v>536</v>
      </c>
      <c r="C11" s="13" t="s">
        <v>187</v>
      </c>
      <c r="D11" s="19"/>
      <c r="E11" s="57"/>
    </row>
    <row r="12" spans="1:5">
      <c r="A12" s="120" t="s">
        <v>537</v>
      </c>
      <c r="B12" s="17"/>
      <c r="C12" s="13" t="s">
        <v>189</v>
      </c>
      <c r="D12" s="28" t="str">
        <f>IF(TOC!$D$22="positive",SUM(SUM($D$14),SUM($D$15),SUM($D$16),SUM($D$17),SUM($D$18),SUM($D$19)),"")</f>
        <v/>
      </c>
      <c r="E12" s="57"/>
    </row>
    <row r="13" spans="1:5">
      <c r="A13" s="120"/>
      <c r="B13" s="14" t="s">
        <v>530</v>
      </c>
      <c r="C13" s="13" t="s">
        <v>538</v>
      </c>
      <c r="D13" s="19"/>
      <c r="E13" s="57"/>
    </row>
    <row r="14" spans="1:5">
      <c r="A14" s="120"/>
      <c r="B14" s="14" t="s">
        <v>531</v>
      </c>
      <c r="C14" s="13" t="s">
        <v>214</v>
      </c>
      <c r="D14" s="20"/>
      <c r="E14" s="57"/>
    </row>
    <row r="15" spans="1:5">
      <c r="A15" s="120"/>
      <c r="B15" s="14" t="s">
        <v>532</v>
      </c>
      <c r="C15" s="13" t="s">
        <v>215</v>
      </c>
      <c r="D15" s="19"/>
      <c r="E15" s="57"/>
    </row>
    <row r="16" spans="1:5">
      <c r="A16" s="120"/>
      <c r="B16" s="14" t="s">
        <v>533</v>
      </c>
      <c r="C16" s="13" t="s">
        <v>216</v>
      </c>
      <c r="D16" s="20"/>
      <c r="E16" s="57"/>
    </row>
    <row r="17" spans="1:5">
      <c r="A17" s="120"/>
      <c r="B17" s="14" t="s">
        <v>534</v>
      </c>
      <c r="C17" s="13" t="s">
        <v>218</v>
      </c>
      <c r="D17" s="19"/>
      <c r="E17" s="57"/>
    </row>
    <row r="18" spans="1:5">
      <c r="A18" s="120"/>
      <c r="B18" s="14" t="s">
        <v>535</v>
      </c>
      <c r="C18" s="13" t="s">
        <v>219</v>
      </c>
      <c r="D18" s="20"/>
      <c r="E18" s="57"/>
    </row>
    <row r="19" spans="1:5">
      <c r="A19" s="120"/>
      <c r="B19" s="14" t="s">
        <v>536</v>
      </c>
      <c r="C19" s="13" t="s">
        <v>220</v>
      </c>
      <c r="D19" s="19"/>
      <c r="E19" s="57"/>
    </row>
    <row r="20" spans="1:5">
      <c r="A20" s="120" t="s">
        <v>539</v>
      </c>
      <c r="B20" s="17"/>
      <c r="C20" s="13" t="s">
        <v>221</v>
      </c>
      <c r="D20" s="28" t="str">
        <f>IF(TOC!$D$22="positive",SUM(SUM($D$24),SUM($D$25),SUM($D$26),SUM($D$27),SUM($D$28),SUM($D$29)),"")</f>
        <v/>
      </c>
      <c r="E20" s="57"/>
    </row>
    <row r="21" spans="1:5">
      <c r="A21" s="120"/>
      <c r="B21" s="14" t="s">
        <v>530</v>
      </c>
      <c r="C21" s="13" t="s">
        <v>540</v>
      </c>
      <c r="D21" s="19"/>
      <c r="E21" s="57"/>
    </row>
    <row r="22" spans="1:5" ht="22.5">
      <c r="A22" s="120"/>
      <c r="B22" s="14" t="s">
        <v>541</v>
      </c>
      <c r="C22" s="13" t="s">
        <v>542</v>
      </c>
      <c r="D22" s="20"/>
      <c r="E22" s="57" t="s">
        <v>1231</v>
      </c>
    </row>
    <row r="23" spans="1:5">
      <c r="A23" s="120"/>
      <c r="B23" s="14" t="s">
        <v>543</v>
      </c>
      <c r="C23" s="13" t="s">
        <v>544</v>
      </c>
      <c r="D23" s="19"/>
      <c r="E23" s="57"/>
    </row>
    <row r="24" spans="1:5">
      <c r="A24" s="120"/>
      <c r="B24" s="14" t="s">
        <v>531</v>
      </c>
      <c r="C24" s="13" t="s">
        <v>238</v>
      </c>
      <c r="D24" s="20"/>
      <c r="E24" s="57"/>
    </row>
    <row r="25" spans="1:5">
      <c r="A25" s="120"/>
      <c r="B25" s="14" t="s">
        <v>532</v>
      </c>
      <c r="C25" s="13" t="s">
        <v>239</v>
      </c>
      <c r="D25" s="19"/>
      <c r="E25" s="57"/>
    </row>
    <row r="26" spans="1:5">
      <c r="A26" s="120"/>
      <c r="B26" s="14" t="s">
        <v>533</v>
      </c>
      <c r="C26" s="13" t="s">
        <v>241</v>
      </c>
      <c r="D26" s="20"/>
      <c r="E26" s="57"/>
    </row>
    <row r="27" spans="1:5">
      <c r="A27" s="120"/>
      <c r="B27" s="14" t="s">
        <v>534</v>
      </c>
      <c r="C27" s="13" t="s">
        <v>242</v>
      </c>
      <c r="D27" s="19"/>
      <c r="E27" s="57"/>
    </row>
    <row r="28" spans="1:5">
      <c r="A28" s="120"/>
      <c r="B28" s="14" t="s">
        <v>535</v>
      </c>
      <c r="C28" s="13" t="s">
        <v>243</v>
      </c>
      <c r="D28" s="20"/>
      <c r="E28" s="57"/>
    </row>
    <row r="29" spans="1:5">
      <c r="A29" s="120"/>
      <c r="B29" s="14" t="s">
        <v>536</v>
      </c>
      <c r="C29" s="13" t="s">
        <v>262</v>
      </c>
      <c r="D29" s="19"/>
      <c r="E29" s="57"/>
    </row>
  </sheetData>
  <mergeCells count="4">
    <mergeCell ref="A2:C3"/>
    <mergeCell ref="A4:A11"/>
    <mergeCell ref="A12:A19"/>
    <mergeCell ref="A20:A29"/>
  </mergeCells>
  <hyperlinks>
    <hyperlink ref="A1" location="'TOC'!B22"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heetPr>
  <dimension ref="A1:F24"/>
  <sheetViews>
    <sheetView zoomScaleNormal="100" workbookViewId="0"/>
  </sheetViews>
  <sheetFormatPr defaultRowHeight="15"/>
  <cols>
    <col min="1" max="1" width="15" customWidth="1"/>
    <col min="2" max="2" width="23.85546875" customWidth="1"/>
    <col min="3" max="3" width="10" customWidth="1"/>
    <col min="4" max="5" width="15" customWidth="1"/>
    <col min="6" max="6" width="63.5703125" customWidth="1"/>
  </cols>
  <sheetData>
    <row r="1" spans="1:6">
      <c r="A1" s="10" t="s">
        <v>159</v>
      </c>
      <c r="B1" s="11" t="s">
        <v>122</v>
      </c>
    </row>
    <row r="2" spans="1:6" ht="45">
      <c r="A2" s="119"/>
      <c r="B2" s="119"/>
      <c r="C2" s="119"/>
      <c r="D2" s="12" t="s">
        <v>545</v>
      </c>
      <c r="E2" s="12" t="s">
        <v>528</v>
      </c>
      <c r="F2" s="4" t="s">
        <v>1187</v>
      </c>
    </row>
    <row r="3" spans="1:6">
      <c r="A3" s="119"/>
      <c r="B3" s="119"/>
      <c r="C3" s="119"/>
      <c r="D3" s="13" t="s">
        <v>161</v>
      </c>
      <c r="E3" s="13" t="s">
        <v>166</v>
      </c>
      <c r="F3" s="57"/>
    </row>
    <row r="4" spans="1:6">
      <c r="A4" s="120" t="s">
        <v>546</v>
      </c>
      <c r="B4" s="17"/>
      <c r="C4" s="13" t="s">
        <v>161</v>
      </c>
      <c r="D4" s="22" t="s">
        <v>420</v>
      </c>
      <c r="E4" s="28" t="str">
        <f>IF(TOC!$D$23="positive",SUM(SUM($E$5),SUM($E$6),SUM($E$7),SUM($E$8),SUM($E$9),SUM($E$10)),"")</f>
        <v/>
      </c>
      <c r="F4" s="57"/>
    </row>
    <row r="5" spans="1:6">
      <c r="A5" s="120"/>
      <c r="B5" s="14" t="s">
        <v>531</v>
      </c>
      <c r="C5" s="13" t="s">
        <v>166</v>
      </c>
      <c r="D5" s="22" t="s">
        <v>420</v>
      </c>
      <c r="E5" s="19"/>
      <c r="F5" s="57"/>
    </row>
    <row r="6" spans="1:6">
      <c r="A6" s="120"/>
      <c r="B6" s="14" t="s">
        <v>532</v>
      </c>
      <c r="C6" s="13" t="s">
        <v>174</v>
      </c>
      <c r="D6" s="22" t="s">
        <v>420</v>
      </c>
      <c r="E6" s="20"/>
      <c r="F6" s="57"/>
    </row>
    <row r="7" spans="1:6">
      <c r="A7" s="120"/>
      <c r="B7" s="14" t="s">
        <v>533</v>
      </c>
      <c r="C7" s="13" t="s">
        <v>176</v>
      </c>
      <c r="D7" s="22" t="s">
        <v>420</v>
      </c>
      <c r="E7" s="19"/>
      <c r="F7" s="57"/>
    </row>
    <row r="8" spans="1:6">
      <c r="A8" s="120"/>
      <c r="B8" s="14" t="s">
        <v>534</v>
      </c>
      <c r="C8" s="13" t="s">
        <v>178</v>
      </c>
      <c r="D8" s="22" t="s">
        <v>420</v>
      </c>
      <c r="E8" s="20"/>
      <c r="F8" s="57"/>
    </row>
    <row r="9" spans="1:6">
      <c r="A9" s="120"/>
      <c r="B9" s="14" t="s">
        <v>535</v>
      </c>
      <c r="C9" s="13" t="s">
        <v>180</v>
      </c>
      <c r="D9" s="22" t="s">
        <v>420</v>
      </c>
      <c r="E9" s="19"/>
      <c r="F9" s="57"/>
    </row>
    <row r="10" spans="1:6">
      <c r="A10" s="120"/>
      <c r="B10" s="14" t="s">
        <v>536</v>
      </c>
      <c r="C10" s="13" t="s">
        <v>186</v>
      </c>
      <c r="D10" s="22" t="s">
        <v>420</v>
      </c>
      <c r="E10" s="20"/>
      <c r="F10" s="57"/>
    </row>
    <row r="11" spans="1:6">
      <c r="A11" s="120" t="s">
        <v>547</v>
      </c>
      <c r="B11" s="17"/>
      <c r="C11" s="13" t="s">
        <v>187</v>
      </c>
      <c r="D11" s="28" t="str">
        <f>IF(TOC!$D$23="positive",SUM(SUM($D$12),SUM($D$13),SUM($D$14),SUM($D$15),SUM($D$16),SUM($D$17)),"")</f>
        <v/>
      </c>
      <c r="E11" s="22" t="s">
        <v>420</v>
      </c>
      <c r="F11" s="57"/>
    </row>
    <row r="12" spans="1:6">
      <c r="A12" s="120"/>
      <c r="B12" s="14" t="s">
        <v>531</v>
      </c>
      <c r="C12" s="13" t="s">
        <v>189</v>
      </c>
      <c r="D12" s="20"/>
      <c r="E12" s="22" t="s">
        <v>420</v>
      </c>
      <c r="F12" s="57"/>
    </row>
    <row r="13" spans="1:6">
      <c r="A13" s="120"/>
      <c r="B13" s="14" t="s">
        <v>532</v>
      </c>
      <c r="C13" s="13" t="s">
        <v>213</v>
      </c>
      <c r="D13" s="19"/>
      <c r="E13" s="22" t="s">
        <v>420</v>
      </c>
      <c r="F13" s="57"/>
    </row>
    <row r="14" spans="1:6">
      <c r="A14" s="120"/>
      <c r="B14" s="14" t="s">
        <v>533</v>
      </c>
      <c r="C14" s="13" t="s">
        <v>214</v>
      </c>
      <c r="D14" s="20"/>
      <c r="E14" s="22" t="s">
        <v>420</v>
      </c>
      <c r="F14" s="57"/>
    </row>
    <row r="15" spans="1:6">
      <c r="A15" s="120"/>
      <c r="B15" s="14" t="s">
        <v>534</v>
      </c>
      <c r="C15" s="13" t="s">
        <v>215</v>
      </c>
      <c r="D15" s="19"/>
      <c r="E15" s="22" t="s">
        <v>420</v>
      </c>
      <c r="F15" s="57"/>
    </row>
    <row r="16" spans="1:6">
      <c r="A16" s="120"/>
      <c r="B16" s="14" t="s">
        <v>535</v>
      </c>
      <c r="C16" s="13" t="s">
        <v>216</v>
      </c>
      <c r="D16" s="20"/>
      <c r="E16" s="22" t="s">
        <v>420</v>
      </c>
      <c r="F16" s="57"/>
    </row>
    <row r="17" spans="1:6">
      <c r="A17" s="120"/>
      <c r="B17" s="14" t="s">
        <v>536</v>
      </c>
      <c r="C17" s="13" t="s">
        <v>218</v>
      </c>
      <c r="D17" s="19"/>
      <c r="E17" s="22" t="s">
        <v>420</v>
      </c>
      <c r="F17" s="57"/>
    </row>
    <row r="18" spans="1:6">
      <c r="A18" s="120" t="s">
        <v>548</v>
      </c>
      <c r="B18" s="17"/>
      <c r="C18" s="13" t="s">
        <v>219</v>
      </c>
      <c r="D18" s="22" t="s">
        <v>420</v>
      </c>
      <c r="E18" s="28" t="str">
        <f>IF(TOC!$D$23="positive",SUM(SUM($E$19),SUM($E$20),SUM($E$21),SUM($E$22),SUM($E$23),SUM($E$24)),"")</f>
        <v/>
      </c>
      <c r="F18" s="57"/>
    </row>
    <row r="19" spans="1:6">
      <c r="A19" s="120"/>
      <c r="B19" s="14" t="s">
        <v>531</v>
      </c>
      <c r="C19" s="13" t="s">
        <v>220</v>
      </c>
      <c r="D19" s="22" t="s">
        <v>420</v>
      </c>
      <c r="E19" s="19"/>
      <c r="F19" s="57"/>
    </row>
    <row r="20" spans="1:6">
      <c r="A20" s="120"/>
      <c r="B20" s="14" t="s">
        <v>532</v>
      </c>
      <c r="C20" s="13" t="s">
        <v>221</v>
      </c>
      <c r="D20" s="22" t="s">
        <v>420</v>
      </c>
      <c r="E20" s="20"/>
      <c r="F20" s="57"/>
    </row>
    <row r="21" spans="1:6">
      <c r="A21" s="120"/>
      <c r="B21" s="14" t="s">
        <v>533</v>
      </c>
      <c r="C21" s="13" t="s">
        <v>237</v>
      </c>
      <c r="D21" s="22" t="s">
        <v>420</v>
      </c>
      <c r="E21" s="19"/>
      <c r="F21" s="57"/>
    </row>
    <row r="22" spans="1:6">
      <c r="A22" s="120"/>
      <c r="B22" s="14" t="s">
        <v>534</v>
      </c>
      <c r="C22" s="13" t="s">
        <v>238</v>
      </c>
      <c r="D22" s="22" t="s">
        <v>420</v>
      </c>
      <c r="E22" s="20"/>
      <c r="F22" s="57"/>
    </row>
    <row r="23" spans="1:6">
      <c r="A23" s="120"/>
      <c r="B23" s="14" t="s">
        <v>535</v>
      </c>
      <c r="C23" s="13" t="s">
        <v>239</v>
      </c>
      <c r="D23" s="22" t="s">
        <v>420</v>
      </c>
      <c r="E23" s="19"/>
      <c r="F23" s="57"/>
    </row>
    <row r="24" spans="1:6">
      <c r="A24" s="120"/>
      <c r="B24" s="14" t="s">
        <v>536</v>
      </c>
      <c r="C24" s="13" t="s">
        <v>241</v>
      </c>
      <c r="D24" s="22" t="s">
        <v>420</v>
      </c>
      <c r="E24" s="20"/>
      <c r="F24" s="57"/>
    </row>
  </sheetData>
  <mergeCells count="4">
    <mergeCell ref="A2:C3"/>
    <mergeCell ref="A4:A10"/>
    <mergeCell ref="A11:A17"/>
    <mergeCell ref="A18:A24"/>
  </mergeCells>
  <hyperlinks>
    <hyperlink ref="A1" location="'TOC'!B23"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outlinePr summaryBelow="0"/>
  </sheetPr>
  <dimension ref="A1:D6"/>
  <sheetViews>
    <sheetView zoomScaleNormal="100" workbookViewId="0"/>
  </sheetViews>
  <sheetFormatPr defaultRowHeight="15"/>
  <cols>
    <col min="1" max="1" width="13.28515625" bestFit="1" customWidth="1"/>
    <col min="2" max="2" width="10" customWidth="1"/>
    <col min="3" max="3" width="15" customWidth="1"/>
    <col min="4" max="4" width="43.5703125" bestFit="1" customWidth="1"/>
  </cols>
  <sheetData>
    <row r="1" spans="1:4">
      <c r="A1" s="10" t="s">
        <v>159</v>
      </c>
      <c r="B1" s="11" t="s">
        <v>125</v>
      </c>
    </row>
    <row r="2" spans="1:4" ht="30" customHeight="1">
      <c r="A2" s="119"/>
      <c r="B2" s="119"/>
      <c r="C2" s="12" t="s">
        <v>549</v>
      </c>
      <c r="D2" s="4" t="s">
        <v>1187</v>
      </c>
    </row>
    <row r="3" spans="1:4" ht="15" customHeight="1">
      <c r="A3" s="119"/>
      <c r="B3" s="119"/>
      <c r="C3" s="13" t="s">
        <v>161</v>
      </c>
      <c r="D3" s="57"/>
    </row>
    <row r="4" spans="1:4" ht="15" customHeight="1">
      <c r="A4" s="14" t="s">
        <v>550</v>
      </c>
      <c r="B4" s="13" t="s">
        <v>161</v>
      </c>
      <c r="C4" s="7"/>
      <c r="D4" s="57"/>
    </row>
    <row r="5" spans="1:4" ht="15" customHeight="1">
      <c r="A5" s="14" t="s">
        <v>551</v>
      </c>
      <c r="B5" s="13" t="s">
        <v>166</v>
      </c>
      <c r="C5" s="18"/>
      <c r="D5" s="57"/>
    </row>
    <row r="6" spans="1:4" ht="135">
      <c r="A6" s="14" t="s">
        <v>552</v>
      </c>
      <c r="B6" s="13" t="s">
        <v>174</v>
      </c>
      <c r="C6" s="7"/>
      <c r="D6" s="61" t="s">
        <v>1315</v>
      </c>
    </row>
  </sheetData>
  <mergeCells count="1">
    <mergeCell ref="A2:B3"/>
  </mergeCells>
  <hyperlinks>
    <hyperlink ref="A1" location="'TOC'!B24"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_dropDownSheet!$A$10:$B$10</xm:f>
          </x14:formula1>
          <xm:sqref>C4:C6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heetPr>
  <dimension ref="A1:L6"/>
  <sheetViews>
    <sheetView zoomScaleNormal="100" workbookViewId="0"/>
  </sheetViews>
  <sheetFormatPr defaultRowHeight="15"/>
  <cols>
    <col min="1" max="1" width="24.140625" customWidth="1"/>
    <col min="2" max="11" width="15" customWidth="1"/>
    <col min="12" max="12" width="41.7109375" bestFit="1" customWidth="1"/>
  </cols>
  <sheetData>
    <row r="1" spans="1:12" ht="15" customHeight="1">
      <c r="A1" s="10" t="s">
        <v>159</v>
      </c>
      <c r="B1" s="11" t="s">
        <v>128</v>
      </c>
    </row>
    <row r="2" spans="1:12" ht="30" customHeight="1">
      <c r="A2" s="11"/>
      <c r="B2" s="12" t="s">
        <v>553</v>
      </c>
      <c r="C2" s="12" t="s">
        <v>554</v>
      </c>
      <c r="D2" s="12" t="s">
        <v>555</v>
      </c>
      <c r="E2" s="12" t="s">
        <v>556</v>
      </c>
      <c r="F2" s="12" t="s">
        <v>557</v>
      </c>
      <c r="G2" s="12" t="s">
        <v>558</v>
      </c>
      <c r="H2" s="12" t="s">
        <v>559</v>
      </c>
      <c r="I2" s="12" t="s">
        <v>175</v>
      </c>
      <c r="J2" s="12" t="s">
        <v>560</v>
      </c>
      <c r="K2" s="12" t="s">
        <v>182</v>
      </c>
      <c r="L2" s="4" t="s">
        <v>1187</v>
      </c>
    </row>
    <row r="3" spans="1:12" ht="115.5" customHeight="1">
      <c r="A3" s="23" t="s">
        <v>561</v>
      </c>
      <c r="B3" s="13" t="s">
        <v>166</v>
      </c>
      <c r="C3" s="13" t="s">
        <v>174</v>
      </c>
      <c r="D3" s="13" t="s">
        <v>176</v>
      </c>
      <c r="E3" s="13" t="s">
        <v>178</v>
      </c>
      <c r="F3" s="13" t="s">
        <v>180</v>
      </c>
      <c r="G3" s="13" t="s">
        <v>186</v>
      </c>
      <c r="H3" s="13" t="s">
        <v>187</v>
      </c>
      <c r="I3" s="13" t="s">
        <v>189</v>
      </c>
      <c r="J3" s="13" t="s">
        <v>213</v>
      </c>
      <c r="K3" s="13" t="s">
        <v>214</v>
      </c>
      <c r="L3" s="57" t="s">
        <v>1259</v>
      </c>
    </row>
    <row r="4" spans="1:12" ht="15" customHeight="1">
      <c r="A4" s="24" t="s">
        <v>562</v>
      </c>
      <c r="B4" s="15"/>
      <c r="C4" s="6"/>
      <c r="D4" s="7"/>
      <c r="E4" s="15"/>
      <c r="F4" s="15"/>
      <c r="G4" s="15"/>
      <c r="H4" s="7"/>
      <c r="I4" s="20"/>
      <c r="J4" s="20"/>
      <c r="K4" s="7"/>
      <c r="L4" s="57"/>
    </row>
    <row r="6" spans="1:12" s="78" customFormat="1" ht="78.75">
      <c r="A6" s="77" t="s">
        <v>1263</v>
      </c>
      <c r="B6" s="77"/>
      <c r="C6" s="77"/>
      <c r="D6" s="77"/>
      <c r="E6" s="77"/>
      <c r="F6" s="77"/>
      <c r="G6" s="77"/>
      <c r="H6" s="77"/>
      <c r="I6" s="77" t="s">
        <v>1262</v>
      </c>
      <c r="J6" s="77" t="s">
        <v>1261</v>
      </c>
      <c r="K6" s="77" t="s">
        <v>1260</v>
      </c>
    </row>
  </sheetData>
  <hyperlinks>
    <hyperlink ref="A1" location="'TOC'!B25"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_dropDownSheet!$A$5:$MT$5</xm:f>
          </x14:formula1>
          <xm:sqref>E4</xm:sqref>
        </x14:dataValidation>
        <x14:dataValidation type="list" allowBlank="1" showInputMessage="1" showErrorMessage="1">
          <x14:formula1>
            <xm:f>_dropDownSheet!$A$6:$C$6</xm:f>
          </x14:formula1>
          <xm:sqref>F4</xm:sqref>
        </x14:dataValidation>
        <x14:dataValidation type="list" allowBlank="1" showInputMessage="1" showErrorMessage="1">
          <x14:formula1>
            <xm:f>_dropDownSheet!$A$7:$E$7</xm:f>
          </x14:formula1>
          <xm:sqref>G4</xm:sqref>
        </x14:dataValidation>
        <x14:dataValidation type="list" allowBlank="1" showInputMessage="1" showErrorMessage="1">
          <x14:formula1>
            <xm:f>_dropDownSheet!$A$10:$B$10</xm:f>
          </x14:formula1>
          <xm:sqref>D4 H4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outlinePr summaryBelow="0"/>
  </sheetPr>
  <dimension ref="A1:G32"/>
  <sheetViews>
    <sheetView topLeftCell="A7" workbookViewId="0">
      <selection activeCell="C41" sqref="C41"/>
    </sheetView>
  </sheetViews>
  <sheetFormatPr defaultRowHeight="15"/>
  <cols>
    <col min="1" max="1" width="15" customWidth="1"/>
    <col min="2" max="2" width="30.42578125" customWidth="1"/>
    <col min="3" max="3" width="15" customWidth="1"/>
    <col min="4" max="4" width="10" customWidth="1"/>
    <col min="5" max="5" width="15" customWidth="1"/>
    <col min="6" max="6" width="21.140625" style="48" bestFit="1" customWidth="1"/>
    <col min="7" max="7" width="65.85546875" bestFit="1" customWidth="1"/>
  </cols>
  <sheetData>
    <row r="1" spans="1:7">
      <c r="A1" s="10" t="s">
        <v>159</v>
      </c>
      <c r="B1" s="11" t="s">
        <v>131</v>
      </c>
      <c r="F1" s="47"/>
    </row>
    <row r="2" spans="1:7" ht="33.75">
      <c r="A2" s="119"/>
      <c r="B2" s="119"/>
      <c r="C2" s="119"/>
      <c r="D2" s="119"/>
      <c r="E2" s="12" t="s">
        <v>928</v>
      </c>
      <c r="F2" s="49"/>
      <c r="G2" s="74"/>
    </row>
    <row r="3" spans="1:7">
      <c r="A3" s="119"/>
      <c r="B3" s="119"/>
      <c r="C3" s="119"/>
      <c r="D3" s="119"/>
      <c r="E3" s="13" t="s">
        <v>161</v>
      </c>
      <c r="F3" s="70"/>
      <c r="G3" s="53"/>
    </row>
    <row r="4" spans="1:7">
      <c r="A4" s="120" t="s">
        <v>438</v>
      </c>
      <c r="B4" s="124"/>
      <c r="C4" s="124"/>
      <c r="D4" s="13" t="s">
        <v>161</v>
      </c>
      <c r="E4" s="20"/>
      <c r="F4" s="70"/>
      <c r="G4" s="61"/>
    </row>
    <row r="5" spans="1:7">
      <c r="A5" s="120"/>
      <c r="B5" s="120" t="s">
        <v>929</v>
      </c>
      <c r="C5" s="17"/>
      <c r="D5" s="13" t="s">
        <v>166</v>
      </c>
      <c r="E5" s="19"/>
      <c r="F5" s="54"/>
      <c r="G5" s="75"/>
    </row>
    <row r="6" spans="1:7">
      <c r="A6" s="120"/>
      <c r="B6" s="120"/>
      <c r="C6" s="14" t="s">
        <v>930</v>
      </c>
      <c r="D6" s="13" t="s">
        <v>174</v>
      </c>
      <c r="E6" s="20"/>
      <c r="F6" s="54"/>
      <c r="G6" s="54"/>
    </row>
    <row r="7" spans="1:7">
      <c r="A7" s="120"/>
      <c r="B7" s="120"/>
      <c r="C7" s="14" t="s">
        <v>931</v>
      </c>
      <c r="D7" s="13" t="s">
        <v>176</v>
      </c>
      <c r="E7" s="19"/>
      <c r="F7" s="54"/>
      <c r="G7" s="54"/>
    </row>
    <row r="8" spans="1:7">
      <c r="A8" s="120"/>
      <c r="B8" s="120"/>
      <c r="C8" s="14" t="s">
        <v>377</v>
      </c>
      <c r="D8" s="13" t="s">
        <v>178</v>
      </c>
      <c r="E8" s="20"/>
      <c r="F8" s="54"/>
      <c r="G8" s="54"/>
    </row>
    <row r="9" spans="1:7">
      <c r="A9" s="120"/>
      <c r="B9" s="120" t="s">
        <v>932</v>
      </c>
      <c r="C9" s="120"/>
      <c r="D9" s="13" t="s">
        <v>180</v>
      </c>
      <c r="E9" s="19"/>
      <c r="F9" s="54"/>
      <c r="G9" s="54"/>
    </row>
    <row r="10" spans="1:7">
      <c r="A10" s="120"/>
      <c r="B10" s="120" t="s">
        <v>933</v>
      </c>
      <c r="C10" s="120"/>
      <c r="D10" s="13" t="s">
        <v>186</v>
      </c>
      <c r="E10" s="20"/>
      <c r="F10" s="54"/>
      <c r="G10" s="54"/>
    </row>
    <row r="11" spans="1:7">
      <c r="A11" s="120"/>
      <c r="B11" s="120" t="s">
        <v>934</v>
      </c>
      <c r="C11" s="17"/>
      <c r="D11" s="13" t="s">
        <v>187</v>
      </c>
      <c r="E11" s="19"/>
      <c r="F11" s="54"/>
      <c r="G11" s="54"/>
    </row>
    <row r="12" spans="1:7" ht="22.5">
      <c r="A12" s="120"/>
      <c r="B12" s="120"/>
      <c r="C12" s="14" t="s">
        <v>935</v>
      </c>
      <c r="D12" s="13" t="s">
        <v>189</v>
      </c>
      <c r="E12" s="20"/>
      <c r="F12" s="54"/>
      <c r="G12" s="54"/>
    </row>
    <row r="13" spans="1:7">
      <c r="A13" s="120"/>
      <c r="B13" s="120"/>
      <c r="C13" s="14" t="s">
        <v>377</v>
      </c>
      <c r="D13" s="13" t="s">
        <v>213</v>
      </c>
      <c r="E13" s="19"/>
      <c r="F13" s="54"/>
      <c r="G13" s="54"/>
    </row>
    <row r="14" spans="1:7">
      <c r="A14" s="120"/>
      <c r="B14" s="120" t="s">
        <v>936</v>
      </c>
      <c r="C14" s="120"/>
      <c r="D14" s="13" t="s">
        <v>214</v>
      </c>
      <c r="E14" s="20"/>
      <c r="F14" s="54"/>
      <c r="G14" s="54"/>
    </row>
    <row r="15" spans="1:7">
      <c r="A15" s="120"/>
      <c r="B15" s="120" t="s">
        <v>937</v>
      </c>
      <c r="C15" s="120"/>
      <c r="D15" s="13" t="s">
        <v>215</v>
      </c>
      <c r="E15" s="19"/>
      <c r="F15" s="54"/>
      <c r="G15" s="54"/>
    </row>
    <row r="16" spans="1:7">
      <c r="A16" s="120"/>
      <c r="B16" s="120" t="s">
        <v>938</v>
      </c>
      <c r="C16" s="120"/>
      <c r="D16" s="13" t="s">
        <v>216</v>
      </c>
      <c r="E16" s="20"/>
      <c r="F16" s="54"/>
      <c r="G16" s="54"/>
    </row>
    <row r="17" spans="1:7">
      <c r="A17" s="120"/>
      <c r="B17" s="120" t="s">
        <v>939</v>
      </c>
      <c r="C17" s="17"/>
      <c r="D17" s="13" t="s">
        <v>218</v>
      </c>
      <c r="E17" s="19"/>
      <c r="F17" s="54"/>
      <c r="G17" s="54"/>
    </row>
    <row r="18" spans="1:7" ht="22.5">
      <c r="A18" s="120"/>
      <c r="B18" s="120"/>
      <c r="C18" s="14" t="s">
        <v>935</v>
      </c>
      <c r="D18" s="13" t="s">
        <v>219</v>
      </c>
      <c r="E18" s="20"/>
      <c r="F18" s="54"/>
      <c r="G18" s="54"/>
    </row>
    <row r="19" spans="1:7">
      <c r="A19" s="120"/>
      <c r="B19" s="120"/>
      <c r="C19" s="14" t="s">
        <v>940</v>
      </c>
      <c r="D19" s="13" t="s">
        <v>220</v>
      </c>
      <c r="E19" s="19"/>
      <c r="F19" s="54"/>
      <c r="G19" s="54"/>
    </row>
    <row r="20" spans="1:7">
      <c r="A20" s="120"/>
      <c r="B20" s="120"/>
      <c r="C20" s="14" t="s">
        <v>377</v>
      </c>
      <c r="D20" s="13" t="s">
        <v>221</v>
      </c>
      <c r="E20" s="20"/>
      <c r="F20" s="54"/>
      <c r="G20" s="54"/>
    </row>
    <row r="21" spans="1:7">
      <c r="A21" s="120"/>
      <c r="B21" s="120" t="s">
        <v>941</v>
      </c>
      <c r="C21" s="120"/>
      <c r="D21" s="13" t="s">
        <v>237</v>
      </c>
      <c r="E21" s="19"/>
      <c r="F21" s="54"/>
      <c r="G21" s="54"/>
    </row>
    <row r="22" spans="1:7">
      <c r="A22" s="120"/>
      <c r="B22" s="120" t="s">
        <v>942</v>
      </c>
      <c r="C22" s="120"/>
      <c r="D22" s="13" t="s">
        <v>238</v>
      </c>
      <c r="E22" s="20"/>
      <c r="F22" s="54"/>
      <c r="G22" s="54"/>
    </row>
    <row r="23" spans="1:7">
      <c r="A23" s="120"/>
      <c r="B23" s="120" t="s">
        <v>529</v>
      </c>
      <c r="C23" s="120"/>
      <c r="D23" s="13" t="s">
        <v>239</v>
      </c>
      <c r="E23" s="19"/>
      <c r="F23" s="54"/>
      <c r="G23" s="54"/>
    </row>
    <row r="24" spans="1:7">
      <c r="A24" s="120"/>
      <c r="B24" s="120" t="s">
        <v>537</v>
      </c>
      <c r="C24" s="120"/>
      <c r="D24" s="13" t="s">
        <v>241</v>
      </c>
      <c r="E24" s="20"/>
      <c r="F24" s="54"/>
      <c r="G24" s="54"/>
    </row>
    <row r="25" spans="1:7">
      <c r="A25" s="120"/>
      <c r="B25" s="120" t="s">
        <v>377</v>
      </c>
      <c r="C25" s="120"/>
      <c r="D25" s="13" t="s">
        <v>242</v>
      </c>
      <c r="E25" s="19"/>
      <c r="F25" s="54"/>
      <c r="G25" s="54"/>
    </row>
    <row r="26" spans="1:7">
      <c r="A26" s="120" t="s">
        <v>943</v>
      </c>
      <c r="B26" s="124"/>
      <c r="C26" s="124"/>
      <c r="D26" s="13" t="s">
        <v>243</v>
      </c>
      <c r="E26" s="20"/>
      <c r="F26" s="54"/>
      <c r="G26" s="54"/>
    </row>
    <row r="27" spans="1:7">
      <c r="A27" s="120"/>
      <c r="B27" s="120" t="s">
        <v>944</v>
      </c>
      <c r="C27" s="120"/>
      <c r="D27" s="13" t="s">
        <v>262</v>
      </c>
      <c r="E27" s="19"/>
      <c r="F27" s="54"/>
      <c r="G27" s="54"/>
    </row>
    <row r="28" spans="1:7">
      <c r="A28" s="120"/>
      <c r="B28" s="120" t="s">
        <v>945</v>
      </c>
      <c r="C28" s="120"/>
      <c r="D28" s="13" t="s">
        <v>264</v>
      </c>
      <c r="E28" s="20"/>
      <c r="F28" s="54"/>
      <c r="G28" s="54"/>
    </row>
    <row r="29" spans="1:7">
      <c r="A29" s="120"/>
      <c r="B29" s="120" t="s">
        <v>946</v>
      </c>
      <c r="C29" s="120"/>
      <c r="D29" s="13" t="s">
        <v>266</v>
      </c>
      <c r="E29" s="19"/>
      <c r="F29" s="54"/>
      <c r="G29" s="54"/>
    </row>
    <row r="30" spans="1:7">
      <c r="A30" s="120"/>
      <c r="B30" s="120" t="s">
        <v>947</v>
      </c>
      <c r="C30" s="120"/>
      <c r="D30" s="13" t="s">
        <v>272</v>
      </c>
      <c r="E30" s="20"/>
      <c r="F30" s="54"/>
      <c r="G30" s="54"/>
    </row>
    <row r="31" spans="1:7">
      <c r="A31" s="120"/>
      <c r="B31" s="120" t="s">
        <v>948</v>
      </c>
      <c r="C31" s="120"/>
      <c r="D31" s="13" t="s">
        <v>274</v>
      </c>
      <c r="E31" s="19"/>
      <c r="F31" s="54"/>
      <c r="G31" s="54"/>
    </row>
    <row r="32" spans="1:7">
      <c r="A32" s="120"/>
      <c r="B32" s="120" t="s">
        <v>496</v>
      </c>
      <c r="C32" s="120"/>
      <c r="D32" s="13" t="s">
        <v>276</v>
      </c>
      <c r="E32" s="20"/>
      <c r="F32" s="54"/>
      <c r="G32" s="54"/>
    </row>
  </sheetData>
  <mergeCells count="24">
    <mergeCell ref="A2:D3"/>
    <mergeCell ref="A4:A25"/>
    <mergeCell ref="B4:C4"/>
    <mergeCell ref="B5:B8"/>
    <mergeCell ref="B9:C9"/>
    <mergeCell ref="B10:C10"/>
    <mergeCell ref="B11:B13"/>
    <mergeCell ref="B14:C14"/>
    <mergeCell ref="B15:C15"/>
    <mergeCell ref="B16:C16"/>
    <mergeCell ref="B17:B20"/>
    <mergeCell ref="B21:C21"/>
    <mergeCell ref="B22:C22"/>
    <mergeCell ref="B23:C23"/>
    <mergeCell ref="B24:C24"/>
    <mergeCell ref="B25:C25"/>
    <mergeCell ref="A26:A32"/>
    <mergeCell ref="B26:C26"/>
    <mergeCell ref="B27:C27"/>
    <mergeCell ref="B28:C28"/>
    <mergeCell ref="B29:C29"/>
    <mergeCell ref="B30:C30"/>
    <mergeCell ref="B31:C31"/>
    <mergeCell ref="B32:C32"/>
  </mergeCells>
  <hyperlinks>
    <hyperlink ref="A1" location="'TOC'!B26"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outlinePr summaryBelow="0"/>
  </sheetPr>
  <dimension ref="A1:E32"/>
  <sheetViews>
    <sheetView zoomScaleNormal="100" workbookViewId="0"/>
  </sheetViews>
  <sheetFormatPr defaultRowHeight="15"/>
  <cols>
    <col min="1" max="1" width="15" customWidth="1"/>
    <col min="2" max="2" width="74.42578125" customWidth="1"/>
    <col min="3" max="3" width="10" customWidth="1"/>
    <col min="4" max="4" width="15" customWidth="1"/>
    <col min="5" max="5" width="65.85546875" bestFit="1" customWidth="1"/>
  </cols>
  <sheetData>
    <row r="1" spans="1:5">
      <c r="A1" s="10" t="s">
        <v>159</v>
      </c>
      <c r="B1" s="11" t="s">
        <v>134</v>
      </c>
    </row>
    <row r="2" spans="1:5">
      <c r="A2" s="119"/>
      <c r="B2" s="119"/>
      <c r="C2" s="119"/>
      <c r="D2" s="12" t="s">
        <v>424</v>
      </c>
      <c r="E2" s="4" t="s">
        <v>1187</v>
      </c>
    </row>
    <row r="3" spans="1:5" ht="22.5">
      <c r="A3" s="119"/>
      <c r="B3" s="119"/>
      <c r="C3" s="119"/>
      <c r="D3" s="13" t="s">
        <v>161</v>
      </c>
      <c r="E3" s="61" t="s">
        <v>1256</v>
      </c>
    </row>
    <row r="4" spans="1:5">
      <c r="A4" s="120" t="s">
        <v>949</v>
      </c>
      <c r="B4" s="17"/>
      <c r="C4" s="13" t="s">
        <v>161</v>
      </c>
      <c r="D4" s="28" t="str">
        <f>IF(TOC!$D$27="positive",SUM($D$5)+SUM($D$6)+SUM($D$7)+SUM($D$8)+SUM($D$9)+SUM($D$10)+SUM($D$11)+SUM($D$12)+SUM($D$13),"")</f>
        <v/>
      </c>
      <c r="E4" s="61" t="s">
        <v>1257</v>
      </c>
    </row>
    <row r="5" spans="1:5">
      <c r="A5" s="120"/>
      <c r="B5" s="14" t="s">
        <v>950</v>
      </c>
      <c r="C5" s="13" t="s">
        <v>166</v>
      </c>
      <c r="D5" s="19"/>
      <c r="E5" s="75"/>
    </row>
    <row r="6" spans="1:5">
      <c r="A6" s="120"/>
      <c r="B6" s="14" t="s">
        <v>951</v>
      </c>
      <c r="C6" s="13" t="s">
        <v>174</v>
      </c>
      <c r="D6" s="20"/>
      <c r="E6" s="54"/>
    </row>
    <row r="7" spans="1:5">
      <c r="A7" s="120"/>
      <c r="B7" s="14" t="s">
        <v>952</v>
      </c>
      <c r="C7" s="13" t="s">
        <v>176</v>
      </c>
      <c r="D7" s="19"/>
      <c r="E7" s="54"/>
    </row>
    <row r="8" spans="1:5">
      <c r="A8" s="120"/>
      <c r="B8" s="14" t="s">
        <v>172</v>
      </c>
      <c r="C8" s="13" t="s">
        <v>178</v>
      </c>
      <c r="D8" s="20"/>
      <c r="E8" s="54"/>
    </row>
    <row r="9" spans="1:5">
      <c r="A9" s="120"/>
      <c r="B9" s="14" t="s">
        <v>173</v>
      </c>
      <c r="C9" s="13" t="s">
        <v>180</v>
      </c>
      <c r="D9" s="19"/>
      <c r="E9" s="54"/>
    </row>
    <row r="10" spans="1:5">
      <c r="A10" s="120"/>
      <c r="B10" s="14" t="s">
        <v>953</v>
      </c>
      <c r="C10" s="13" t="s">
        <v>186</v>
      </c>
      <c r="D10" s="20"/>
      <c r="E10" s="54"/>
    </row>
    <row r="11" spans="1:5">
      <c r="A11" s="120"/>
      <c r="B11" s="14" t="s">
        <v>954</v>
      </c>
      <c r="C11" s="13" t="s">
        <v>187</v>
      </c>
      <c r="D11" s="19"/>
      <c r="E11" s="54"/>
    </row>
    <row r="12" spans="1:5">
      <c r="A12" s="120"/>
      <c r="B12" s="14" t="s">
        <v>955</v>
      </c>
      <c r="C12" s="13" t="s">
        <v>189</v>
      </c>
      <c r="D12" s="20"/>
      <c r="E12" s="54"/>
    </row>
    <row r="13" spans="1:5">
      <c r="A13" s="120"/>
      <c r="B13" s="14" t="s">
        <v>956</v>
      </c>
      <c r="C13" s="13" t="s">
        <v>213</v>
      </c>
      <c r="D13" s="19"/>
      <c r="E13" s="54"/>
    </row>
    <row r="14" spans="1:5">
      <c r="A14" s="120" t="s">
        <v>957</v>
      </c>
      <c r="B14" s="17"/>
      <c r="C14" s="13" t="s">
        <v>214</v>
      </c>
      <c r="D14" s="28" t="str">
        <f>IF(TOC!$D$27="positive",SUM($D$15)+SUM($D$16)+SUM($D$17)+SUM($D$18)+SUM($D$19)+SUM($D$20)+SUM($D$21),"")</f>
        <v/>
      </c>
      <c r="E14" s="61" t="s">
        <v>1258</v>
      </c>
    </row>
    <row r="15" spans="1:5" ht="33.75">
      <c r="A15" s="120"/>
      <c r="B15" s="14" t="s">
        <v>958</v>
      </c>
      <c r="C15" s="13" t="s">
        <v>215</v>
      </c>
      <c r="D15" s="19"/>
      <c r="E15" s="54"/>
    </row>
    <row r="16" spans="1:5" ht="22.5">
      <c r="A16" s="120"/>
      <c r="B16" s="14" t="s">
        <v>959</v>
      </c>
      <c r="C16" s="13" t="s">
        <v>216</v>
      </c>
      <c r="D16" s="20"/>
      <c r="E16" s="54"/>
    </row>
    <row r="17" spans="1:5" ht="22.5">
      <c r="A17" s="120"/>
      <c r="B17" s="14" t="s">
        <v>960</v>
      </c>
      <c r="C17" s="13" t="s">
        <v>218</v>
      </c>
      <c r="D17" s="19"/>
      <c r="E17" s="54"/>
    </row>
    <row r="18" spans="1:5">
      <c r="A18" s="120"/>
      <c r="B18" s="14" t="s">
        <v>961</v>
      </c>
      <c r="C18" s="13" t="s">
        <v>219</v>
      </c>
      <c r="D18" s="20"/>
      <c r="E18" s="54"/>
    </row>
    <row r="19" spans="1:5" ht="22.5">
      <c r="A19" s="120"/>
      <c r="B19" s="14" t="s">
        <v>962</v>
      </c>
      <c r="C19" s="13" t="s">
        <v>220</v>
      </c>
      <c r="D19" s="19"/>
      <c r="E19" s="54"/>
    </row>
    <row r="20" spans="1:5">
      <c r="A20" s="120"/>
      <c r="B20" s="14" t="s">
        <v>963</v>
      </c>
      <c r="C20" s="13" t="s">
        <v>221</v>
      </c>
      <c r="D20" s="20"/>
      <c r="E20" s="54"/>
    </row>
    <row r="21" spans="1:5" ht="33.75">
      <c r="A21" s="120"/>
      <c r="B21" s="14" t="s">
        <v>964</v>
      </c>
      <c r="C21" s="13" t="s">
        <v>237</v>
      </c>
      <c r="D21" s="19"/>
      <c r="E21" s="54"/>
    </row>
    <row r="22" spans="1:5">
      <c r="A22" s="120" t="s">
        <v>965</v>
      </c>
      <c r="B22" s="17"/>
      <c r="C22" s="13" t="s">
        <v>238</v>
      </c>
      <c r="D22" s="28" t="str">
        <f>IF(TOC!$D$27="positive",SUM($D$23)+SUM($D$24)+SUM($D$25),"")</f>
        <v/>
      </c>
      <c r="E22" s="61" t="s">
        <v>1258</v>
      </c>
    </row>
    <row r="23" spans="1:5">
      <c r="A23" s="120"/>
      <c r="B23" s="14" t="s">
        <v>966</v>
      </c>
      <c r="C23" s="13" t="s">
        <v>239</v>
      </c>
      <c r="D23" s="19"/>
      <c r="E23" s="54"/>
    </row>
    <row r="24" spans="1:5">
      <c r="A24" s="120"/>
      <c r="B24" s="14" t="s">
        <v>967</v>
      </c>
      <c r="C24" s="13" t="s">
        <v>241</v>
      </c>
      <c r="D24" s="20"/>
      <c r="E24" s="54"/>
    </row>
    <row r="25" spans="1:5">
      <c r="A25" s="120"/>
      <c r="B25" s="14" t="s">
        <v>968</v>
      </c>
      <c r="C25" s="13" t="s">
        <v>242</v>
      </c>
      <c r="D25" s="19"/>
      <c r="E25" s="54"/>
    </row>
    <row r="26" spans="1:5">
      <c r="A26" s="120" t="s">
        <v>969</v>
      </c>
      <c r="B26" s="17"/>
      <c r="C26" s="13" t="s">
        <v>243</v>
      </c>
      <c r="D26" s="28" t="str">
        <f>IF(TOC!$D$27="positive",SUM($D$27)+SUM($D$28)+SUM($D$29)+SUM($D$30),"")</f>
        <v/>
      </c>
      <c r="E26" s="61" t="s">
        <v>1258</v>
      </c>
    </row>
    <row r="27" spans="1:5">
      <c r="A27" s="120"/>
      <c r="B27" s="14" t="s">
        <v>938</v>
      </c>
      <c r="C27" s="13" t="s">
        <v>262</v>
      </c>
      <c r="D27" s="19"/>
      <c r="E27" s="54"/>
    </row>
    <row r="28" spans="1:5">
      <c r="A28" s="120"/>
      <c r="B28" s="14" t="s">
        <v>970</v>
      </c>
      <c r="C28" s="13" t="s">
        <v>264</v>
      </c>
      <c r="D28" s="20"/>
      <c r="E28" s="54"/>
    </row>
    <row r="29" spans="1:5">
      <c r="A29" s="120"/>
      <c r="B29" s="14" t="s">
        <v>932</v>
      </c>
      <c r="C29" s="13" t="s">
        <v>266</v>
      </c>
      <c r="D29" s="19"/>
      <c r="E29" s="54"/>
    </row>
    <row r="30" spans="1:5">
      <c r="A30" s="120"/>
      <c r="B30" s="14" t="s">
        <v>377</v>
      </c>
      <c r="C30" s="13" t="s">
        <v>272</v>
      </c>
      <c r="D30" s="20"/>
      <c r="E30" s="54"/>
    </row>
    <row r="31" spans="1:5">
      <c r="E31" s="79"/>
    </row>
    <row r="32" spans="1:5">
      <c r="E32" s="79"/>
    </row>
  </sheetData>
  <mergeCells count="5">
    <mergeCell ref="A2:C3"/>
    <mergeCell ref="A4:A13"/>
    <mergeCell ref="A14:A21"/>
    <mergeCell ref="A22:A25"/>
    <mergeCell ref="A26:A30"/>
  </mergeCells>
  <hyperlinks>
    <hyperlink ref="A1" location="'TOC'!B27"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outlinePr summaryBelow="0"/>
  </sheetPr>
  <dimension ref="A1:J17"/>
  <sheetViews>
    <sheetView zoomScaleNormal="100" workbookViewId="0"/>
  </sheetViews>
  <sheetFormatPr defaultRowHeight="15"/>
  <cols>
    <col min="1" max="1" width="22.28515625" customWidth="1"/>
    <col min="2" max="2" width="26.42578125" customWidth="1"/>
    <col min="3" max="3" width="10" customWidth="1"/>
    <col min="4" max="9" width="15" customWidth="1"/>
    <col min="10" max="10" width="27.140625" customWidth="1"/>
  </cols>
  <sheetData>
    <row r="1" spans="1:10">
      <c r="A1" s="10" t="s">
        <v>159</v>
      </c>
      <c r="B1" s="11" t="s">
        <v>137</v>
      </c>
    </row>
    <row r="2" spans="1:10">
      <c r="A2" s="119"/>
      <c r="B2" s="119"/>
      <c r="C2" s="119"/>
      <c r="D2" s="131" t="s">
        <v>971</v>
      </c>
      <c r="E2" s="131"/>
      <c r="F2" s="131"/>
      <c r="G2" s="131"/>
      <c r="H2" s="131"/>
      <c r="I2" s="131"/>
      <c r="J2" s="4" t="s">
        <v>1187</v>
      </c>
    </row>
    <row r="3" spans="1:10" ht="45">
      <c r="A3" s="119"/>
      <c r="B3" s="119"/>
      <c r="C3" s="119"/>
      <c r="D3" s="12" t="s">
        <v>972</v>
      </c>
      <c r="E3" s="12" t="s">
        <v>973</v>
      </c>
      <c r="F3" s="12" t="s">
        <v>974</v>
      </c>
      <c r="G3" s="12" t="s">
        <v>975</v>
      </c>
      <c r="H3" s="12" t="s">
        <v>976</v>
      </c>
      <c r="I3" s="12" t="s">
        <v>977</v>
      </c>
      <c r="J3" s="61" t="s">
        <v>1253</v>
      </c>
    </row>
    <row r="4" spans="1:10">
      <c r="A4" s="119"/>
      <c r="B4" s="119"/>
      <c r="C4" s="119"/>
      <c r="D4" s="13" t="s">
        <v>161</v>
      </c>
      <c r="E4" s="13" t="s">
        <v>166</v>
      </c>
      <c r="F4" s="13" t="s">
        <v>174</v>
      </c>
      <c r="G4" s="13" t="s">
        <v>176</v>
      </c>
      <c r="H4" s="13" t="s">
        <v>178</v>
      </c>
      <c r="I4" s="13" t="s">
        <v>180</v>
      </c>
      <c r="J4" s="72"/>
    </row>
    <row r="5" spans="1:10">
      <c r="A5" s="120" t="s">
        <v>978</v>
      </c>
      <c r="B5" s="17"/>
      <c r="C5" s="13" t="s">
        <v>161</v>
      </c>
      <c r="D5" s="28" t="str">
        <f>IF(TOC!$D$28="positive",SUM(SUM($D$6), SUM($D$7), SUM($D$8)),"")</f>
        <v/>
      </c>
      <c r="E5" s="28" t="str">
        <f>IF(TOC!$D$28="positive",SUM(SUM($E$6), SUM($E$7), SUM($E$8)),"")</f>
        <v/>
      </c>
      <c r="F5" s="28" t="str">
        <f>IF(TOC!$D$28="positive",SUM(SUM($F$6), SUM($F$7), SUM($F$8)),"")</f>
        <v/>
      </c>
      <c r="G5" s="28" t="str">
        <f>IF(TOC!$D$28="positive",SUM(SUM($G$6), SUM($G$7), SUM($G$8)),"")</f>
        <v/>
      </c>
      <c r="H5" s="28" t="str">
        <f>IF(TOC!$D$28="positive",SUM(SUM($H$6), SUM($H$7), SUM($H$8)),"")</f>
        <v/>
      </c>
      <c r="I5" s="28" t="str">
        <f>IF(TOC!$D$28="positive",SUM(SUM($I$6), SUM($I$7), SUM($I$8)),"")</f>
        <v/>
      </c>
      <c r="J5" s="61" t="s">
        <v>1254</v>
      </c>
    </row>
    <row r="6" spans="1:10">
      <c r="A6" s="120"/>
      <c r="B6" s="14" t="s">
        <v>199</v>
      </c>
      <c r="C6" s="13" t="s">
        <v>166</v>
      </c>
      <c r="D6" s="20"/>
      <c r="E6" s="20"/>
      <c r="F6" s="20"/>
      <c r="G6" s="20"/>
      <c r="H6" s="20"/>
      <c r="I6" s="20"/>
      <c r="J6" s="54"/>
    </row>
    <row r="7" spans="1:10">
      <c r="A7" s="120"/>
      <c r="B7" s="14" t="s">
        <v>200</v>
      </c>
      <c r="C7" s="13" t="s">
        <v>174</v>
      </c>
      <c r="D7" s="19"/>
      <c r="E7" s="19"/>
      <c r="F7" s="19"/>
      <c r="G7" s="19"/>
      <c r="H7" s="19"/>
      <c r="I7" s="19"/>
      <c r="J7" s="54"/>
    </row>
    <row r="8" spans="1:10">
      <c r="A8" s="120"/>
      <c r="B8" s="14" t="s">
        <v>201</v>
      </c>
      <c r="C8" s="13" t="s">
        <v>176</v>
      </c>
      <c r="D8" s="20"/>
      <c r="E8" s="20"/>
      <c r="F8" s="20"/>
      <c r="G8" s="20"/>
      <c r="H8" s="20"/>
      <c r="I8" s="20"/>
      <c r="J8" s="54"/>
    </row>
    <row r="9" spans="1:10">
      <c r="A9" s="120"/>
      <c r="B9" s="14" t="s">
        <v>979</v>
      </c>
      <c r="C9" s="13" t="s">
        <v>178</v>
      </c>
      <c r="D9" s="19"/>
      <c r="E9" s="19"/>
      <c r="F9" s="19"/>
      <c r="G9" s="19"/>
      <c r="H9" s="19"/>
      <c r="I9" s="19"/>
      <c r="J9" s="54"/>
    </row>
    <row r="10" spans="1:10">
      <c r="A10" s="120" t="s">
        <v>980</v>
      </c>
      <c r="B10" s="17"/>
      <c r="C10" s="13" t="s">
        <v>180</v>
      </c>
      <c r="D10" s="28" t="str">
        <f>IF(TOC!$D$28="positive",SUM(SUM($D$11), SUM($D$12)),"")</f>
        <v/>
      </c>
      <c r="E10" s="28" t="str">
        <f>IF(TOC!$D$28="positive",SUM(SUM($E$11), SUM($E$12)),"")</f>
        <v/>
      </c>
      <c r="F10" s="28" t="str">
        <f>IF(TOC!$D$28="positive",SUM(SUM($F$11), SUM($F$12)),"")</f>
        <v/>
      </c>
      <c r="G10" s="28" t="str">
        <f>IF(TOC!$D$28="positive",SUM(SUM($G$11), SUM($G$12)),"")</f>
        <v/>
      </c>
      <c r="H10" s="28" t="str">
        <f>IF(TOC!$D$28="positive",SUM(SUM($H$11), SUM($H$12)),"")</f>
        <v/>
      </c>
      <c r="I10" s="28" t="str">
        <f>IF(TOC!$D$28="positive",SUM(SUM($I$11), SUM($I$12)),"")</f>
        <v/>
      </c>
      <c r="J10" s="61" t="s">
        <v>1255</v>
      </c>
    </row>
    <row r="11" spans="1:10">
      <c r="A11" s="120"/>
      <c r="B11" s="14" t="s">
        <v>297</v>
      </c>
      <c r="C11" s="13" t="s">
        <v>186</v>
      </c>
      <c r="D11" s="19"/>
      <c r="E11" s="19"/>
      <c r="F11" s="19"/>
      <c r="G11" s="19"/>
      <c r="H11" s="19"/>
      <c r="I11" s="19"/>
      <c r="J11" s="72"/>
    </row>
    <row r="12" spans="1:10">
      <c r="A12" s="120"/>
      <c r="B12" s="14" t="s">
        <v>298</v>
      </c>
      <c r="C12" s="13" t="s">
        <v>187</v>
      </c>
      <c r="D12" s="20"/>
      <c r="E12" s="20"/>
      <c r="F12" s="20"/>
      <c r="G12" s="20"/>
      <c r="H12" s="20"/>
      <c r="I12" s="20"/>
      <c r="J12" s="72"/>
    </row>
    <row r="13" spans="1:10" ht="21.75" customHeight="1">
      <c r="A13" s="120" t="s">
        <v>981</v>
      </c>
      <c r="B13" s="17"/>
      <c r="C13" s="13" t="s">
        <v>189</v>
      </c>
      <c r="D13" s="19"/>
      <c r="E13" s="19"/>
      <c r="F13" s="19"/>
      <c r="G13" s="19"/>
      <c r="H13" s="19"/>
      <c r="I13" s="19"/>
      <c r="J13" s="72"/>
    </row>
    <row r="14" spans="1:10">
      <c r="A14" s="120"/>
      <c r="B14" s="14" t="s">
        <v>982</v>
      </c>
      <c r="C14" s="13" t="s">
        <v>213</v>
      </c>
      <c r="D14" s="20"/>
      <c r="E14" s="20"/>
      <c r="F14" s="20"/>
      <c r="G14" s="20"/>
      <c r="H14" s="20"/>
      <c r="I14" s="20"/>
      <c r="J14" s="72"/>
    </row>
    <row r="15" spans="1:10">
      <c r="A15" s="120" t="s">
        <v>983</v>
      </c>
      <c r="B15" s="120"/>
      <c r="C15" s="13" t="s">
        <v>214</v>
      </c>
      <c r="D15" s="19"/>
      <c r="E15" s="19"/>
      <c r="F15" s="19"/>
      <c r="G15" s="19"/>
      <c r="H15" s="19"/>
      <c r="I15" s="19"/>
      <c r="J15" s="72"/>
    </row>
    <row r="16" spans="1:10">
      <c r="A16" s="120" t="s">
        <v>984</v>
      </c>
      <c r="B16" s="120"/>
      <c r="C16" s="13" t="s">
        <v>215</v>
      </c>
      <c r="D16" s="20"/>
      <c r="E16" s="20"/>
      <c r="F16" s="20"/>
      <c r="G16" s="20"/>
      <c r="H16" s="20"/>
      <c r="I16" s="20"/>
      <c r="J16" s="72"/>
    </row>
    <row r="17" spans="1:10" ht="25.5" customHeight="1">
      <c r="A17" s="120" t="s">
        <v>985</v>
      </c>
      <c r="B17" s="120"/>
      <c r="C17" s="13" t="s">
        <v>216</v>
      </c>
      <c r="D17" s="19"/>
      <c r="E17" s="19"/>
      <c r="F17" s="19"/>
      <c r="G17" s="19"/>
      <c r="H17" s="19"/>
      <c r="I17" s="19"/>
      <c r="J17" s="72"/>
    </row>
  </sheetData>
  <mergeCells count="8">
    <mergeCell ref="A15:B15"/>
    <mergeCell ref="A16:B16"/>
    <mergeCell ref="A17:B17"/>
    <mergeCell ref="A2:C4"/>
    <mergeCell ref="D2:I2"/>
    <mergeCell ref="A5:A9"/>
    <mergeCell ref="A10:A12"/>
    <mergeCell ref="A13:A14"/>
  </mergeCells>
  <hyperlinks>
    <hyperlink ref="A1" location="'TOC'!B28"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outlinePr summaryBelow="0"/>
  </sheetPr>
  <dimension ref="A1:I12"/>
  <sheetViews>
    <sheetView zoomScaleNormal="100" workbookViewId="0"/>
  </sheetViews>
  <sheetFormatPr defaultRowHeight="15"/>
  <cols>
    <col min="1" max="1" width="31.140625" customWidth="1"/>
    <col min="2" max="2" width="10" customWidth="1"/>
    <col min="3" max="8" width="15" customWidth="1"/>
    <col min="9" max="9" width="29.5703125" customWidth="1"/>
  </cols>
  <sheetData>
    <row r="1" spans="1:9">
      <c r="A1" s="10" t="s">
        <v>159</v>
      </c>
      <c r="B1" s="11" t="s">
        <v>140</v>
      </c>
    </row>
    <row r="2" spans="1:9">
      <c r="A2" s="119"/>
      <c r="B2" s="119"/>
      <c r="C2" s="131" t="s">
        <v>424</v>
      </c>
      <c r="D2" s="131"/>
      <c r="E2" s="131"/>
      <c r="F2" s="131"/>
      <c r="G2" s="131"/>
      <c r="H2" s="131"/>
      <c r="I2" s="4" t="s">
        <v>1187</v>
      </c>
    </row>
    <row r="3" spans="1:9" ht="45">
      <c r="A3" s="119"/>
      <c r="B3" s="119"/>
      <c r="C3" s="12" t="s">
        <v>986</v>
      </c>
      <c r="D3" s="12" t="s">
        <v>973</v>
      </c>
      <c r="E3" s="12" t="s">
        <v>974</v>
      </c>
      <c r="F3" s="12" t="s">
        <v>987</v>
      </c>
      <c r="G3" s="12" t="s">
        <v>976</v>
      </c>
      <c r="H3" s="12" t="s">
        <v>977</v>
      </c>
      <c r="I3" s="61" t="s">
        <v>1252</v>
      </c>
    </row>
    <row r="4" spans="1:9">
      <c r="A4" s="119"/>
      <c r="B4" s="119"/>
      <c r="C4" s="13" t="s">
        <v>161</v>
      </c>
      <c r="D4" s="13" t="s">
        <v>166</v>
      </c>
      <c r="E4" s="13" t="s">
        <v>174</v>
      </c>
      <c r="F4" s="13" t="s">
        <v>176</v>
      </c>
      <c r="G4" s="13" t="s">
        <v>178</v>
      </c>
      <c r="H4" s="13" t="s">
        <v>180</v>
      </c>
      <c r="I4" s="72"/>
    </row>
    <row r="5" spans="1:9">
      <c r="A5" s="14" t="s">
        <v>988</v>
      </c>
      <c r="B5" s="13" t="s">
        <v>161</v>
      </c>
      <c r="C5" s="19"/>
      <c r="D5" s="19"/>
      <c r="E5" s="19"/>
      <c r="F5" s="19"/>
      <c r="G5" s="19"/>
      <c r="H5" s="19"/>
      <c r="I5" s="72"/>
    </row>
    <row r="6" spans="1:9">
      <c r="A6" s="14" t="s">
        <v>989</v>
      </c>
      <c r="B6" s="13" t="s">
        <v>166</v>
      </c>
      <c r="C6" s="20"/>
      <c r="D6" s="20"/>
      <c r="E6" s="20"/>
      <c r="F6" s="20"/>
      <c r="G6" s="20"/>
      <c r="H6" s="20"/>
      <c r="I6" s="72"/>
    </row>
    <row r="7" spans="1:9">
      <c r="A7" s="14" t="s">
        <v>437</v>
      </c>
      <c r="B7" s="13" t="s">
        <v>174</v>
      </c>
      <c r="C7" s="19"/>
      <c r="D7" s="19"/>
      <c r="E7" s="19"/>
      <c r="F7" s="19"/>
      <c r="G7" s="19"/>
      <c r="H7" s="19"/>
      <c r="I7" s="72"/>
    </row>
    <row r="8" spans="1:9">
      <c r="A8" s="14" t="s">
        <v>438</v>
      </c>
      <c r="B8" s="13" t="s">
        <v>176</v>
      </c>
      <c r="C8" s="20"/>
      <c r="D8" s="20"/>
      <c r="E8" s="20"/>
      <c r="F8" s="20"/>
      <c r="G8" s="20"/>
      <c r="H8" s="20"/>
      <c r="I8" s="72"/>
    </row>
    <row r="9" spans="1:9">
      <c r="A9" s="14" t="s">
        <v>990</v>
      </c>
      <c r="B9" s="13" t="s">
        <v>178</v>
      </c>
      <c r="C9" s="19"/>
      <c r="D9" s="19"/>
      <c r="E9" s="19"/>
      <c r="F9" s="19"/>
      <c r="G9" s="19"/>
      <c r="H9" s="19"/>
      <c r="I9" s="72"/>
    </row>
    <row r="10" spans="1:9" ht="45">
      <c r="A10" s="14" t="s">
        <v>991</v>
      </c>
      <c r="B10" s="13" t="s">
        <v>180</v>
      </c>
      <c r="C10" s="20"/>
      <c r="D10" s="20"/>
      <c r="E10" s="20"/>
      <c r="F10" s="20"/>
      <c r="G10" s="20"/>
      <c r="H10" s="20"/>
      <c r="I10" s="61"/>
    </row>
    <row r="11" spans="1:9" ht="22.5">
      <c r="A11" s="14" t="s">
        <v>992</v>
      </c>
      <c r="B11" s="13" t="s">
        <v>186</v>
      </c>
      <c r="C11" s="19"/>
      <c r="D11" s="19"/>
      <c r="E11" s="19"/>
      <c r="F11" s="19"/>
      <c r="G11" s="19"/>
      <c r="H11" s="19"/>
      <c r="I11" s="72"/>
    </row>
    <row r="12" spans="1:9" ht="56.25">
      <c r="A12" s="14" t="s">
        <v>993</v>
      </c>
      <c r="B12" s="13" t="s">
        <v>187</v>
      </c>
      <c r="C12" s="20"/>
      <c r="D12" s="20"/>
      <c r="E12" s="20"/>
      <c r="F12" s="20"/>
      <c r="G12" s="20"/>
      <c r="H12" s="20"/>
      <c r="I12" s="72"/>
    </row>
  </sheetData>
  <mergeCells count="2">
    <mergeCell ref="A2:B4"/>
    <mergeCell ref="C2:H2"/>
  </mergeCells>
  <hyperlinks>
    <hyperlink ref="A1" location="'TOC'!B29"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outlinePr summaryBelow="0"/>
  </sheetPr>
  <dimension ref="A1:E17"/>
  <sheetViews>
    <sheetView zoomScaleNormal="100" workbookViewId="0"/>
  </sheetViews>
  <sheetFormatPr defaultRowHeight="15"/>
  <cols>
    <col min="1" max="1" width="15" customWidth="1"/>
    <col min="2" max="2" width="34.42578125" customWidth="1"/>
    <col min="3" max="3" width="10" customWidth="1"/>
    <col min="4" max="4" width="15" customWidth="1"/>
    <col min="5" max="5" width="100.7109375" style="48" customWidth="1"/>
  </cols>
  <sheetData>
    <row r="1" spans="1:5">
      <c r="A1" s="10" t="s">
        <v>159</v>
      </c>
      <c r="B1" s="11" t="s">
        <v>143</v>
      </c>
    </row>
    <row r="2" spans="1:5">
      <c r="A2" s="10"/>
      <c r="B2" s="46"/>
    </row>
    <row r="3" spans="1:5">
      <c r="A3" s="71"/>
      <c r="B3" s="71"/>
      <c r="C3" s="71"/>
      <c r="D3" s="12" t="s">
        <v>994</v>
      </c>
      <c r="E3" s="4" t="s">
        <v>1187</v>
      </c>
    </row>
    <row r="4" spans="1:5">
      <c r="A4" s="71"/>
      <c r="B4" s="71"/>
      <c r="C4" s="71"/>
      <c r="D4" s="13" t="s">
        <v>161</v>
      </c>
      <c r="E4" s="80"/>
    </row>
    <row r="5" spans="1:5" ht="157.5">
      <c r="A5" s="120" t="s">
        <v>995</v>
      </c>
      <c r="B5" s="120"/>
      <c r="C5" s="13" t="s">
        <v>161</v>
      </c>
      <c r="D5" s="20"/>
      <c r="E5" s="100" t="s">
        <v>1230</v>
      </c>
    </row>
    <row r="6" spans="1:5" ht="33.75">
      <c r="A6" s="120" t="s">
        <v>996</v>
      </c>
      <c r="B6" s="17"/>
      <c r="C6" s="13"/>
      <c r="D6" s="22" t="s">
        <v>409</v>
      </c>
      <c r="E6" s="100" t="s">
        <v>1199</v>
      </c>
    </row>
    <row r="7" spans="1:5">
      <c r="A7" s="120"/>
      <c r="B7" s="14" t="s">
        <v>997</v>
      </c>
      <c r="C7" s="13" t="s">
        <v>166</v>
      </c>
      <c r="D7" s="20"/>
      <c r="E7" s="132" t="s">
        <v>1225</v>
      </c>
    </row>
    <row r="8" spans="1:5" ht="33.75">
      <c r="A8" s="120"/>
      <c r="B8" s="14" t="s">
        <v>998</v>
      </c>
      <c r="C8" s="13" t="s">
        <v>174</v>
      </c>
      <c r="D8" s="19"/>
      <c r="E8" s="132"/>
    </row>
    <row r="9" spans="1:5" ht="225" customHeight="1">
      <c r="A9" s="120"/>
      <c r="B9" s="14" t="s">
        <v>999</v>
      </c>
      <c r="C9" s="13" t="s">
        <v>176</v>
      </c>
      <c r="D9" s="20"/>
      <c r="E9" s="132"/>
    </row>
    <row r="10" spans="1:5" ht="168.75">
      <c r="A10" s="120"/>
      <c r="B10" s="14" t="s">
        <v>1000</v>
      </c>
      <c r="C10" s="13" t="s">
        <v>178</v>
      </c>
      <c r="D10" s="19"/>
      <c r="E10" s="99" t="s">
        <v>1235</v>
      </c>
    </row>
    <row r="11" spans="1:5" ht="45">
      <c r="A11" s="120"/>
      <c r="B11" s="14" t="s">
        <v>1001</v>
      </c>
      <c r="C11" s="13" t="s">
        <v>180</v>
      </c>
      <c r="D11" s="20"/>
      <c r="E11" s="99"/>
    </row>
    <row r="12" spans="1:5" ht="101.25">
      <c r="A12" s="120"/>
      <c r="B12" s="14" t="s">
        <v>1002</v>
      </c>
      <c r="C12" s="13" t="s">
        <v>186</v>
      </c>
      <c r="D12" s="19"/>
      <c r="E12" s="99" t="s">
        <v>1226</v>
      </c>
    </row>
    <row r="13" spans="1:5">
      <c r="A13" s="120"/>
      <c r="B13" s="14" t="s">
        <v>1003</v>
      </c>
      <c r="C13" s="13" t="s">
        <v>187</v>
      </c>
      <c r="D13" s="20"/>
      <c r="E13" s="58"/>
    </row>
    <row r="14" spans="1:5" ht="45">
      <c r="A14" s="120"/>
      <c r="B14" s="14" t="s">
        <v>1004</v>
      </c>
      <c r="C14" s="13" t="s">
        <v>189</v>
      </c>
      <c r="D14" s="19"/>
      <c r="E14" s="99" t="s">
        <v>1200</v>
      </c>
    </row>
    <row r="15" spans="1:5" ht="22.5">
      <c r="A15" s="120" t="s">
        <v>1005</v>
      </c>
      <c r="B15" s="120"/>
      <c r="C15" s="13" t="s">
        <v>213</v>
      </c>
      <c r="D15" s="28" t="str">
        <f>IF(TOC!$D$30="positive",SUM($D$7)+SUM($D$8)+SUM($D$9)+SUM($D$10)+SUM($D$11)+SUM($D$12)+SUM($D$13)+SUM($D$14),"")</f>
        <v/>
      </c>
      <c r="E15" s="99" t="s">
        <v>1238</v>
      </c>
    </row>
    <row r="16" spans="1:5">
      <c r="A16" s="120" t="s">
        <v>1006</v>
      </c>
      <c r="B16" s="120"/>
      <c r="C16" s="13" t="s">
        <v>214</v>
      </c>
      <c r="D16" s="28" t="str">
        <f>IF(TOC!$D$30="positive",SUM($D$5)-SUM($D$15),"")</f>
        <v/>
      </c>
      <c r="E16" s="99" t="s">
        <v>1237</v>
      </c>
    </row>
    <row r="17" spans="1:5" ht="30" customHeight="1">
      <c r="A17" s="120" t="s">
        <v>1007</v>
      </c>
      <c r="B17" s="120"/>
      <c r="C17" s="13" t="s">
        <v>215</v>
      </c>
      <c r="D17" s="28" t="str">
        <f>IF(TOC!$D$30="positive",SUM($D$16)/4,"")</f>
        <v/>
      </c>
      <c r="E17" s="99" t="s">
        <v>1236</v>
      </c>
    </row>
  </sheetData>
  <mergeCells count="6">
    <mergeCell ref="E7:E9"/>
    <mergeCell ref="A17:B17"/>
    <mergeCell ref="A5:B5"/>
    <mergeCell ref="A6:A14"/>
    <mergeCell ref="A15:B15"/>
    <mergeCell ref="A16:B16"/>
  </mergeCells>
  <hyperlinks>
    <hyperlink ref="A1" location="'TOC'!B30"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sheetPr>
  <dimension ref="A1:E35"/>
  <sheetViews>
    <sheetView tabSelected="1" zoomScaleNormal="100" workbookViewId="0">
      <selection activeCell="F54" sqref="F54"/>
    </sheetView>
  </sheetViews>
  <sheetFormatPr defaultRowHeight="15"/>
  <cols>
    <col min="1" max="1" width="10" customWidth="1"/>
    <col min="2" max="2" width="24.5703125" bestFit="1" customWidth="1"/>
    <col min="3" max="3" width="62.42578125" customWidth="1"/>
    <col min="4" max="4" width="19.85546875" bestFit="1" customWidth="1"/>
    <col min="5" max="5" width="65.7109375" customWidth="1"/>
  </cols>
  <sheetData>
    <row r="1" spans="1:5" ht="15" customHeight="1">
      <c r="A1" s="1"/>
      <c r="E1" s="118" t="s">
        <v>1194</v>
      </c>
    </row>
    <row r="2" spans="1:5" ht="15" customHeight="1">
      <c r="E2" s="118"/>
    </row>
    <row r="3" spans="1:5" ht="15" customHeight="1">
      <c r="A3" s="2" t="s">
        <v>0</v>
      </c>
      <c r="E3" s="118"/>
    </row>
    <row r="4" spans="1:5" ht="45">
      <c r="A4" s="3" t="s">
        <v>1</v>
      </c>
      <c r="B4" s="4" t="s">
        <v>2</v>
      </c>
      <c r="C4" s="4" t="s">
        <v>1190</v>
      </c>
      <c r="E4" s="48" t="s">
        <v>1195</v>
      </c>
    </row>
    <row r="5" spans="1:5">
      <c r="A5" s="5" t="s">
        <v>3</v>
      </c>
      <c r="B5" s="6">
        <v>43191</v>
      </c>
      <c r="C5" s="89" t="s">
        <v>1191</v>
      </c>
      <c r="E5" s="48" t="s">
        <v>1229</v>
      </c>
    </row>
    <row r="6" spans="1:5">
      <c r="A6" s="5" t="s">
        <v>4</v>
      </c>
      <c r="B6" s="6">
        <v>43281</v>
      </c>
      <c r="C6" s="89" t="s">
        <v>1191</v>
      </c>
    </row>
    <row r="7" spans="1:5" ht="15" customHeight="1">
      <c r="A7" s="5" t="s">
        <v>5</v>
      </c>
      <c r="B7" s="7" t="s">
        <v>1169</v>
      </c>
      <c r="C7" s="115" t="s">
        <v>1192</v>
      </c>
    </row>
    <row r="8" spans="1:5" ht="15" customHeight="1">
      <c r="A8" s="5" t="s">
        <v>6</v>
      </c>
      <c r="B8" s="113" t="s">
        <v>1170</v>
      </c>
      <c r="C8" s="56"/>
    </row>
    <row r="9" spans="1:5" ht="15" customHeight="1">
      <c r="A9" s="5" t="s">
        <v>7</v>
      </c>
      <c r="B9" s="113" t="s">
        <v>8</v>
      </c>
      <c r="C9" s="56"/>
    </row>
    <row r="10" spans="1:5" ht="15" customHeight="1">
      <c r="A10" s="5" t="s">
        <v>83</v>
      </c>
      <c r="B10" s="114" t="s">
        <v>84</v>
      </c>
      <c r="C10" s="56"/>
    </row>
    <row r="11" spans="1:5" ht="30">
      <c r="D11" s="48" t="s">
        <v>1328</v>
      </c>
    </row>
    <row r="12" spans="1:5" ht="15" customHeight="1">
      <c r="A12" s="2" t="s">
        <v>85</v>
      </c>
    </row>
    <row r="13" spans="1:5" ht="15" customHeight="1">
      <c r="A13" s="3" t="s">
        <v>86</v>
      </c>
      <c r="B13" s="3" t="s">
        <v>87</v>
      </c>
      <c r="C13" s="3" t="s">
        <v>88</v>
      </c>
      <c r="D13" s="4" t="s">
        <v>89</v>
      </c>
      <c r="E13" s="4" t="s">
        <v>1187</v>
      </c>
    </row>
    <row r="14" spans="1:5" ht="15" customHeight="1">
      <c r="A14" s="5" t="s">
        <v>90</v>
      </c>
      <c r="B14" s="8" t="s">
        <v>91</v>
      </c>
      <c r="C14" s="5" t="s">
        <v>92</v>
      </c>
      <c r="D14" s="9" t="s">
        <v>93</v>
      </c>
      <c r="E14" s="51" t="s">
        <v>1183</v>
      </c>
    </row>
    <row r="15" spans="1:5" ht="15" customHeight="1">
      <c r="A15" s="5" t="s">
        <v>96</v>
      </c>
      <c r="B15" s="8" t="s">
        <v>97</v>
      </c>
      <c r="C15" s="5" t="s">
        <v>98</v>
      </c>
      <c r="D15" s="9" t="s">
        <v>93</v>
      </c>
      <c r="E15" s="54" t="s">
        <v>1196</v>
      </c>
    </row>
    <row r="16" spans="1:5" ht="15" customHeight="1">
      <c r="A16" s="5" t="s">
        <v>99</v>
      </c>
      <c r="B16" s="8" t="s">
        <v>100</v>
      </c>
      <c r="C16" s="5" t="s">
        <v>101</v>
      </c>
      <c r="D16" s="9" t="s">
        <v>93</v>
      </c>
      <c r="E16" s="54" t="s">
        <v>1218</v>
      </c>
    </row>
    <row r="17" spans="1:5" ht="15" customHeight="1">
      <c r="A17" s="5" t="s">
        <v>102</v>
      </c>
      <c r="B17" s="8" t="s">
        <v>103</v>
      </c>
      <c r="C17" s="5" t="s">
        <v>104</v>
      </c>
      <c r="D17" s="9" t="s">
        <v>93</v>
      </c>
      <c r="E17" s="51" t="s">
        <v>1183</v>
      </c>
    </row>
    <row r="18" spans="1:5" ht="15" customHeight="1">
      <c r="A18" s="5" t="s">
        <v>105</v>
      </c>
      <c r="B18" s="8" t="s">
        <v>106</v>
      </c>
      <c r="C18" s="5" t="s">
        <v>107</v>
      </c>
      <c r="D18" s="9" t="s">
        <v>93</v>
      </c>
      <c r="E18" s="51" t="s">
        <v>1183</v>
      </c>
    </row>
    <row r="19" spans="1:5" ht="15" customHeight="1">
      <c r="A19" s="5" t="s">
        <v>108</v>
      </c>
      <c r="B19" s="8" t="s">
        <v>109</v>
      </c>
      <c r="C19" s="5" t="s">
        <v>110</v>
      </c>
      <c r="D19" s="9" t="s">
        <v>93</v>
      </c>
      <c r="E19" s="51" t="s">
        <v>1183</v>
      </c>
    </row>
    <row r="20" spans="1:5" ht="15" customHeight="1">
      <c r="A20" s="5" t="s">
        <v>111</v>
      </c>
      <c r="B20" s="8" t="s">
        <v>112</v>
      </c>
      <c r="C20" s="5" t="s">
        <v>113</v>
      </c>
      <c r="D20" s="9" t="s">
        <v>93</v>
      </c>
      <c r="E20" s="54" t="s">
        <v>1186</v>
      </c>
    </row>
    <row r="21" spans="1:5" ht="15" customHeight="1">
      <c r="A21" s="5" t="s">
        <v>114</v>
      </c>
      <c r="B21" s="8" t="s">
        <v>115</v>
      </c>
      <c r="C21" s="5" t="s">
        <v>116</v>
      </c>
      <c r="D21" s="9" t="s">
        <v>93</v>
      </c>
      <c r="E21" s="51" t="s">
        <v>1183</v>
      </c>
    </row>
    <row r="22" spans="1:5" ht="15" customHeight="1">
      <c r="A22" s="5" t="s">
        <v>117</v>
      </c>
      <c r="B22" s="8" t="s">
        <v>118</v>
      </c>
      <c r="C22" s="5" t="s">
        <v>119</v>
      </c>
      <c r="D22" s="9" t="s">
        <v>93</v>
      </c>
      <c r="E22" s="54" t="s">
        <v>1186</v>
      </c>
    </row>
    <row r="23" spans="1:5" ht="15" customHeight="1">
      <c r="A23" s="5" t="s">
        <v>120</v>
      </c>
      <c r="B23" s="8" t="s">
        <v>121</v>
      </c>
      <c r="C23" s="5" t="s">
        <v>122</v>
      </c>
      <c r="D23" s="9" t="s">
        <v>93</v>
      </c>
      <c r="E23" s="54" t="s">
        <v>1186</v>
      </c>
    </row>
    <row r="24" spans="1:5" ht="15" customHeight="1">
      <c r="A24" s="5" t="s">
        <v>123</v>
      </c>
      <c r="B24" s="8" t="s">
        <v>124</v>
      </c>
      <c r="C24" s="5" t="s">
        <v>125</v>
      </c>
      <c r="D24" s="9" t="s">
        <v>93</v>
      </c>
      <c r="E24" s="51" t="s">
        <v>1183</v>
      </c>
    </row>
    <row r="25" spans="1:5" ht="15" customHeight="1">
      <c r="A25" s="5" t="s">
        <v>126</v>
      </c>
      <c r="B25" s="8" t="s">
        <v>127</v>
      </c>
      <c r="C25" s="5" t="s">
        <v>128</v>
      </c>
      <c r="D25" s="9" t="s">
        <v>93</v>
      </c>
      <c r="E25" s="51" t="s">
        <v>1184</v>
      </c>
    </row>
    <row r="26" spans="1:5" ht="15" hidden="1" customHeight="1">
      <c r="A26" s="5" t="s">
        <v>129</v>
      </c>
      <c r="B26" s="8" t="s">
        <v>130</v>
      </c>
      <c r="C26" s="5" t="s">
        <v>131</v>
      </c>
      <c r="D26" s="9" t="s">
        <v>93</v>
      </c>
      <c r="E26" s="51"/>
    </row>
    <row r="27" spans="1:5" ht="15" customHeight="1">
      <c r="A27" s="5" t="s">
        <v>132</v>
      </c>
      <c r="B27" s="8" t="s">
        <v>133</v>
      </c>
      <c r="C27" s="5" t="s">
        <v>134</v>
      </c>
      <c r="D27" s="9" t="s">
        <v>93</v>
      </c>
      <c r="E27" s="51" t="s">
        <v>1183</v>
      </c>
    </row>
    <row r="28" spans="1:5" ht="15" customHeight="1">
      <c r="A28" s="5" t="s">
        <v>135</v>
      </c>
      <c r="B28" s="8" t="s">
        <v>136</v>
      </c>
      <c r="C28" s="5" t="s">
        <v>137</v>
      </c>
      <c r="D28" s="9" t="s">
        <v>93</v>
      </c>
      <c r="E28" s="54" t="s">
        <v>1186</v>
      </c>
    </row>
    <row r="29" spans="1:5" ht="15" customHeight="1">
      <c r="A29" s="5" t="s">
        <v>138</v>
      </c>
      <c r="B29" s="8" t="s">
        <v>139</v>
      </c>
      <c r="C29" s="5" t="s">
        <v>140</v>
      </c>
      <c r="D29" s="9" t="s">
        <v>93</v>
      </c>
      <c r="E29" s="54" t="s">
        <v>1186</v>
      </c>
    </row>
    <row r="30" spans="1:5" ht="15" customHeight="1">
      <c r="A30" s="5" t="s">
        <v>141</v>
      </c>
      <c r="B30" s="8" t="s">
        <v>142</v>
      </c>
      <c r="C30" s="5" t="s">
        <v>143</v>
      </c>
      <c r="D30" s="9" t="s">
        <v>93</v>
      </c>
      <c r="E30" s="54" t="s">
        <v>1221</v>
      </c>
    </row>
    <row r="31" spans="1:5" ht="15" customHeight="1">
      <c r="A31" s="5" t="s">
        <v>144</v>
      </c>
      <c r="B31" s="8" t="s">
        <v>145</v>
      </c>
      <c r="C31" s="5" t="s">
        <v>146</v>
      </c>
      <c r="D31" s="9" t="s">
        <v>93</v>
      </c>
      <c r="E31" s="54" t="s">
        <v>1185</v>
      </c>
    </row>
    <row r="32" spans="1:5" ht="15" hidden="1" customHeight="1">
      <c r="A32" s="5" t="s">
        <v>147</v>
      </c>
      <c r="B32" s="8" t="s">
        <v>148</v>
      </c>
      <c r="C32" s="5" t="s">
        <v>149</v>
      </c>
      <c r="D32" s="117" t="s">
        <v>93</v>
      </c>
      <c r="E32" s="75"/>
    </row>
    <row r="33" spans="1:5" ht="15" hidden="1" customHeight="1">
      <c r="A33" s="5" t="s">
        <v>150</v>
      </c>
      <c r="B33" s="8" t="s">
        <v>151</v>
      </c>
      <c r="C33" s="5" t="s">
        <v>152</v>
      </c>
      <c r="D33" s="117"/>
      <c r="E33" s="75"/>
    </row>
    <row r="34" spans="1:5" ht="15" customHeight="1">
      <c r="A34" s="5" t="s">
        <v>153</v>
      </c>
      <c r="B34" s="8" t="s">
        <v>154</v>
      </c>
      <c r="C34" s="5" t="s">
        <v>155</v>
      </c>
      <c r="D34" s="9" t="s">
        <v>93</v>
      </c>
      <c r="E34" s="54" t="s">
        <v>1220</v>
      </c>
    </row>
    <row r="35" spans="1:5" ht="15" customHeight="1">
      <c r="A35" s="5" t="s">
        <v>156</v>
      </c>
      <c r="B35" s="8" t="s">
        <v>157</v>
      </c>
      <c r="C35" s="5" t="s">
        <v>158</v>
      </c>
      <c r="D35" s="9" t="s">
        <v>93</v>
      </c>
      <c r="E35" s="54" t="s">
        <v>1219</v>
      </c>
    </row>
  </sheetData>
  <mergeCells count="2">
    <mergeCell ref="D32:D33"/>
    <mergeCell ref="E1:E3"/>
  </mergeCells>
  <hyperlinks>
    <hyperlink ref="B14" location="'F 00.01'!A1" display="F 00.01"/>
    <hyperlink ref="B15" location="'F 00.02'!A1" display="F 00.02"/>
    <hyperlink ref="B16" location="'F 00.03'!A1" display="F 00.03"/>
    <hyperlink ref="B17" location="'F 01.01'!A1" display="F 01.01"/>
    <hyperlink ref="B18" location="'F 01.02'!A1" display="F 01.02"/>
    <hyperlink ref="B19" location="'F 01.03'!A1" display="F 01.03"/>
    <hyperlink ref="B20" location="'F 01.09'!A1" display="F 01.09"/>
    <hyperlink ref="B21" location="'F 02.00'!A1" display="F 02.00"/>
    <hyperlink ref="B22" location="'F 09.01'!A1" display="F 09.01"/>
    <hyperlink ref="B23" location="'F 09.02'!A1" display="F 09.02"/>
    <hyperlink ref="B24" location="'F 09.03'!A1" display="F 09.03"/>
    <hyperlink ref="B25" location="'F 11.09'!A1" display="F 11.09"/>
    <hyperlink ref="B26" location="'F 22.01'!A1" display="F 22.01"/>
    <hyperlink ref="B27" location="'F 22.09'!A1" display="F 22.09"/>
    <hyperlink ref="B28" location="'F 31.01'!A1" display="F 31.01"/>
    <hyperlink ref="B29" location="'F 31.02'!A1" display="F 31.02"/>
    <hyperlink ref="B30" location="'F 70.00'!A1" display="F 70.00"/>
    <hyperlink ref="B31" location="'F 71.00'!A1" display="F 71.00"/>
    <hyperlink ref="B32" location="'F 72.00.a'!A1" display="F 72.00.a"/>
    <hyperlink ref="B33" location="'F 72.00.b'!A1" display="F 72.00.b"/>
    <hyperlink ref="B34" location="'F 73.00'!A1" display="F 73.00"/>
    <hyperlink ref="B35" location="'C 01.00'!A1" display="C 01.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 r:id="rId3"/>
  <legacyDrawingHF r:id="rId4"/>
  <extLst>
    <ext xmlns:x14="http://schemas.microsoft.com/office/spreadsheetml/2009/9/main" uri="{CCE6A557-97BC-4b89-ADB6-D9C93CAAB3DF}">
      <x14:dataValidations xmlns:xm="http://schemas.microsoft.com/office/excel/2006/main" disablePrompts="1" count="22">
        <x14:dataValidation type="list" allowBlank="1" showInputMessage="1" showErrorMessage="1">
          <x14:formula1>
            <xm:f>_dropDownSheet!$A$1:$BW$1</xm:f>
          </x14:formula1>
          <xm:sqref>B9</xm:sqref>
        </x14:dataValidation>
        <x14:dataValidation type="list" allowBlank="1" showInputMessage="1" showErrorMessage="1" promptTitle="F_00.01:" prompt="Please enter 'positive' or 'negative'. 'positive' indicates reporting unit which is intended to be reported. 'negative' indicates reporting unit which is intended NOT to be reported.">
          <x14:formula1>
            <xm:f>_dropDownSheet!$A$2:$B$2</xm:f>
          </x14:formula1>
          <xm:sqref>D14</xm:sqref>
        </x14:dataValidation>
        <x14:dataValidation type="list" allowBlank="1" showInputMessage="1" showErrorMessage="1" promptTitle="F_00.02:" prompt="Please enter 'positive' or 'negative'. 'positive' indicates reporting unit which is intended to be reported. 'negative' indicates reporting unit which is intended NOT to be reported.">
          <x14:formula1>
            <xm:f>_dropDownSheet!$A$2:$B$2</xm:f>
          </x14:formula1>
          <xm:sqref>D15</xm:sqref>
        </x14:dataValidation>
        <x14:dataValidation type="list" allowBlank="1" showInputMessage="1" showErrorMessage="1" promptTitle="F_00.03:" prompt="Please enter 'positive' or 'negative'. 'positive' indicates reporting unit which is intended to be reported. 'negative' indicates reporting unit which is intended NOT to be reported.">
          <x14:formula1>
            <xm:f>_dropDownSheet!$A$2:$B$2</xm:f>
          </x14:formula1>
          <xm:sqref>D16</xm:sqref>
        </x14:dataValidation>
        <x14:dataValidation type="list" allowBlank="1" showInputMessage="1" showErrorMessage="1" promptTitle="F_01.01:" prompt="Please enter 'positive' or 'negative'. 'positive' indicates reporting unit which is intended to be reported. 'negative' indicates reporting unit which is intended NOT to be reported.">
          <x14:formula1>
            <xm:f>_dropDownSheet!$A$2:$B$2</xm:f>
          </x14:formula1>
          <xm:sqref>D17</xm:sqref>
        </x14:dataValidation>
        <x14:dataValidation type="list" allowBlank="1" showInputMessage="1" showErrorMessage="1" promptTitle="F_01.02:" prompt="Please enter 'positive' or 'negative'. 'positive' indicates reporting unit which is intended to be reported. 'negative' indicates reporting unit which is intended NOT to be reported.">
          <x14:formula1>
            <xm:f>_dropDownSheet!$A$2:$B$2</xm:f>
          </x14:formula1>
          <xm:sqref>D18</xm:sqref>
        </x14:dataValidation>
        <x14:dataValidation type="list" allowBlank="1" showInputMessage="1" showErrorMessage="1" promptTitle="F_01.03:" prompt="Please enter 'positive' or 'negative'. 'positive' indicates reporting unit which is intended to be reported. 'negative' indicates reporting unit which is intended NOT to be reported.">
          <x14:formula1>
            <xm:f>_dropDownSheet!$A$2:$B$2</xm:f>
          </x14:formula1>
          <xm:sqref>D19</xm:sqref>
        </x14:dataValidation>
        <x14:dataValidation type="list" allowBlank="1" showInputMessage="1" showErrorMessage="1" promptTitle="F_01.09:" prompt="Please enter 'positive' or 'negative'. 'positive' indicates reporting unit which is intended to be reported. 'negative' indicates reporting unit which is intended NOT to be reported.">
          <x14:formula1>
            <xm:f>_dropDownSheet!$A$2:$B$2</xm:f>
          </x14:formula1>
          <xm:sqref>D20</xm:sqref>
        </x14:dataValidation>
        <x14:dataValidation type="list" allowBlank="1" showInputMessage="1" showErrorMessage="1" promptTitle="F_02.00:" prompt="Please enter 'positive' or 'negative'. 'positive' indicates reporting unit which is intended to be reported. 'negative' indicates reporting unit which is intended NOT to be reported.">
          <x14:formula1>
            <xm:f>_dropDownSheet!$A$2:$B$2</xm:f>
          </x14:formula1>
          <xm:sqref>D21</xm:sqref>
        </x14:dataValidation>
        <x14:dataValidation type="list" allowBlank="1" showInputMessage="1" showErrorMessage="1" promptTitle="F_09.01:" prompt="Please enter 'positive' or 'negative'. 'positive' indicates reporting unit which is intended to be reported. 'negative' indicates reporting unit which is intended NOT to be reported.">
          <x14:formula1>
            <xm:f>_dropDownSheet!$A$2:$B$2</xm:f>
          </x14:formula1>
          <xm:sqref>D22</xm:sqref>
        </x14:dataValidation>
        <x14:dataValidation type="list" allowBlank="1" showInputMessage="1" showErrorMessage="1" promptTitle="F_09.02:" prompt="Please enter 'positive' or 'negative'. 'positive' indicates reporting unit which is intended to be reported. 'negative' indicates reporting unit which is intended NOT to be reported.">
          <x14:formula1>
            <xm:f>_dropDownSheet!$A$2:$B$2</xm:f>
          </x14:formula1>
          <xm:sqref>D23</xm:sqref>
        </x14:dataValidation>
        <x14:dataValidation type="list" allowBlank="1" showInputMessage="1" showErrorMessage="1" promptTitle="F_09.03:" prompt="Please enter 'positive' or 'negative'. 'positive' indicates reporting unit which is intended to be reported. 'negative' indicates reporting unit which is intended NOT to be reported.">
          <x14:formula1>
            <xm:f>_dropDownSheet!$A$2:$B$2</xm:f>
          </x14:formula1>
          <xm:sqref>D24</xm:sqref>
        </x14:dataValidation>
        <x14:dataValidation type="list" allowBlank="1" showInputMessage="1" showErrorMessage="1" promptTitle="F_11.09:" prompt="Please enter 'positive' or 'negative'. 'positive' indicates reporting unit which is intended to be reported. 'negative' indicates reporting unit which is intended NOT to be reported.">
          <x14:formula1>
            <xm:f>_dropDownSheet!$A$2:$B$2</xm:f>
          </x14:formula1>
          <xm:sqref>D25</xm:sqref>
        </x14:dataValidation>
        <x14:dataValidation type="list" allowBlank="1" showInputMessage="1" showErrorMessage="1" promptTitle="F_22.01:" prompt="Please enter 'positive' or 'negative'. 'positive' indicates reporting unit which is intended to be reported. 'negative' indicates reporting unit which is intended NOT to be reported.">
          <x14:formula1>
            <xm:f>_dropDownSheet!$A$2:$B$2</xm:f>
          </x14:formula1>
          <xm:sqref>D26</xm:sqref>
        </x14:dataValidation>
        <x14:dataValidation type="list" allowBlank="1" showInputMessage="1" showErrorMessage="1" promptTitle="F_22.09:" prompt="Please enter 'positive' or 'negative'. 'positive' indicates reporting unit which is intended to be reported. 'negative' indicates reporting unit which is intended NOT to be reported.">
          <x14:formula1>
            <xm:f>_dropDownSheet!$A$2:$B$2</xm:f>
          </x14:formula1>
          <xm:sqref>D27</xm:sqref>
        </x14:dataValidation>
        <x14:dataValidation type="list" allowBlank="1" showInputMessage="1" showErrorMessage="1" promptTitle="F_31.01:" prompt="Please enter 'positive' or 'negative'. 'positive' indicates reporting unit which is intended to be reported. 'negative' indicates reporting unit which is intended NOT to be reported.">
          <x14:formula1>
            <xm:f>_dropDownSheet!$A$2:$B$2</xm:f>
          </x14:formula1>
          <xm:sqref>D28</xm:sqref>
        </x14:dataValidation>
        <x14:dataValidation type="list" allowBlank="1" showInputMessage="1" showErrorMessage="1" promptTitle="F_31.02:" prompt="Please enter 'positive' or 'negative'. 'positive' indicates reporting unit which is intended to be reported. 'negative' indicates reporting unit which is intended NOT to be reported.">
          <x14:formula1>
            <xm:f>_dropDownSheet!$A$2:$B$2</xm:f>
          </x14:formula1>
          <xm:sqref>D29</xm:sqref>
        </x14:dataValidation>
        <x14:dataValidation type="list" allowBlank="1" showInputMessage="1" showErrorMessage="1" promptTitle="F_70.00:" prompt="Please enter 'positive' or 'negative'. 'positive' indicates reporting unit which is intended to be reported. 'negative' indicates reporting unit which is intended NOT to be reported.">
          <x14:formula1>
            <xm:f>_dropDownSheet!$A$2:$B$2</xm:f>
          </x14:formula1>
          <xm:sqref>D30</xm:sqref>
        </x14:dataValidation>
        <x14:dataValidation type="list" allowBlank="1" showInputMessage="1" showErrorMessage="1" promptTitle="F_71.00:" prompt="Please enter 'positive' or 'negative'. 'positive' indicates reporting unit which is intended to be reported. 'negative' indicates reporting unit which is intended NOT to be reported.">
          <x14:formula1>
            <xm:f>_dropDownSheet!$A$2:$B$2</xm:f>
          </x14:formula1>
          <xm:sqref>D31</xm:sqref>
        </x14:dataValidation>
        <x14:dataValidation type="list" allowBlank="1" showInputMessage="1" showErrorMessage="1" promptTitle="F_72.00:" prompt="Please enter 'positive' or 'negative'. 'positive' indicates reporting unit which is intended to be reported. 'negative' indicates reporting unit which is intended NOT to be reported.">
          <x14:formula1>
            <xm:f>_dropDownSheet!$A$2:$B$2</xm:f>
          </x14:formula1>
          <xm:sqref>D32</xm:sqref>
        </x14:dataValidation>
        <x14:dataValidation type="list" allowBlank="1" showInputMessage="1" showErrorMessage="1" promptTitle="F_73.00:" prompt="Please enter 'positive' or 'negative'. 'positive' indicates reporting unit which is intended to be reported. 'negative' indicates reporting unit which is intended NOT to be reported.">
          <x14:formula1>
            <xm:f>_dropDownSheet!$A$2:$B$2</xm:f>
          </x14:formula1>
          <xm:sqref>D34</xm:sqref>
        </x14:dataValidation>
        <x14:dataValidation type="list" allowBlank="1" showInputMessage="1" showErrorMessage="1" promptTitle="C_01.00:" prompt="Please enter 'positive' or 'negative'. 'positive' indicates reporting unit which is intended to be reported. 'negative' indicates reporting unit which is intended NOT to be reported.">
          <x14:formula1>
            <xm:f>_dropDownSheet!$A$2:$B$2</xm:f>
          </x14:formula1>
          <xm:sqref>D35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outlinePr summaryBelow="0"/>
  </sheetPr>
  <dimension ref="A1:F20"/>
  <sheetViews>
    <sheetView zoomScaleNormal="100" workbookViewId="0"/>
  </sheetViews>
  <sheetFormatPr defaultColWidth="32.42578125" defaultRowHeight="15"/>
  <cols>
    <col min="4" max="4" width="7.5703125" customWidth="1"/>
    <col min="5" max="5" width="20.140625" customWidth="1"/>
    <col min="6" max="6" width="57.85546875" style="48" customWidth="1"/>
  </cols>
  <sheetData>
    <row r="1" spans="1:6">
      <c r="A1" s="10" t="s">
        <v>159</v>
      </c>
      <c r="B1" s="11" t="s">
        <v>146</v>
      </c>
    </row>
    <row r="2" spans="1:6" ht="22.5">
      <c r="A2" s="119"/>
      <c r="B2" s="119"/>
      <c r="C2" s="119"/>
      <c r="D2" s="119"/>
      <c r="E2" s="12" t="s">
        <v>1008</v>
      </c>
      <c r="F2" s="4" t="s">
        <v>1187</v>
      </c>
    </row>
    <row r="3" spans="1:6">
      <c r="A3" s="119"/>
      <c r="B3" s="119"/>
      <c r="C3" s="119"/>
      <c r="D3" s="119"/>
      <c r="E3" s="13" t="s">
        <v>161</v>
      </c>
      <c r="F3" s="82" t="s">
        <v>1212</v>
      </c>
    </row>
    <row r="4" spans="1:6">
      <c r="A4" s="120" t="s">
        <v>1009</v>
      </c>
      <c r="B4" s="120"/>
      <c r="C4" s="120"/>
      <c r="D4" s="13" t="s">
        <v>161</v>
      </c>
      <c r="E4" s="15"/>
      <c r="F4" s="82"/>
    </row>
    <row r="5" spans="1:6">
      <c r="A5" s="120" t="s">
        <v>1012</v>
      </c>
      <c r="B5" s="120"/>
      <c r="C5" s="120"/>
      <c r="D5" s="13" t="s">
        <v>166</v>
      </c>
      <c r="E5" s="16"/>
      <c r="F5" s="82"/>
    </row>
    <row r="6" spans="1:6" ht="45">
      <c r="A6" s="120" t="s">
        <v>1014</v>
      </c>
      <c r="B6" s="120"/>
      <c r="C6" s="120"/>
      <c r="D6" s="13" t="s">
        <v>174</v>
      </c>
      <c r="E6" s="28" t="str">
        <f>IF(TOC!$D$31="positive",SUM('F 00.03'!$D$10)+SUM('F 00.03'!$E$10)+SUM('F 00.03'!$D$11)+SUM('F 00.03'!$E$11),"")</f>
        <v/>
      </c>
      <c r="F6" s="82" t="s">
        <v>1201</v>
      </c>
    </row>
    <row r="7" spans="1:6">
      <c r="A7" s="120" t="s">
        <v>1015</v>
      </c>
      <c r="B7" s="124"/>
      <c r="C7" s="124"/>
      <c r="D7" s="13"/>
      <c r="E7" s="25" t="s">
        <v>409</v>
      </c>
      <c r="F7" s="82"/>
    </row>
    <row r="8" spans="1:6" ht="33.75">
      <c r="A8" s="120"/>
      <c r="B8" s="120" t="s">
        <v>1016</v>
      </c>
      <c r="C8" s="120"/>
      <c r="D8" s="13" t="s">
        <v>176</v>
      </c>
      <c r="E8" s="7"/>
      <c r="F8" s="82" t="s">
        <v>1202</v>
      </c>
    </row>
    <row r="9" spans="1:6">
      <c r="A9" s="120"/>
      <c r="B9" s="120" t="s">
        <v>1017</v>
      </c>
      <c r="C9" s="120"/>
      <c r="D9" s="13" t="s">
        <v>178</v>
      </c>
      <c r="E9" s="19"/>
      <c r="F9" s="82" t="s">
        <v>1204</v>
      </c>
    </row>
    <row r="10" spans="1:6">
      <c r="A10" s="120"/>
      <c r="B10" s="120" t="s">
        <v>1018</v>
      </c>
      <c r="C10" s="120"/>
      <c r="D10" s="13" t="s">
        <v>180</v>
      </c>
      <c r="E10" s="20"/>
      <c r="F10" s="82" t="s">
        <v>1203</v>
      </c>
    </row>
    <row r="11" spans="1:6" ht="33.75">
      <c r="A11" s="120"/>
      <c r="B11" s="120" t="s">
        <v>1019</v>
      </c>
      <c r="C11" s="120"/>
      <c r="D11" s="13" t="s">
        <v>186</v>
      </c>
      <c r="E11" s="19"/>
      <c r="F11" s="82" t="s">
        <v>1210</v>
      </c>
    </row>
    <row r="12" spans="1:6" ht="33.75">
      <c r="A12" s="120"/>
      <c r="B12" s="120" t="s">
        <v>1020</v>
      </c>
      <c r="C12" s="120"/>
      <c r="D12" s="13" t="s">
        <v>187</v>
      </c>
      <c r="E12" s="20"/>
      <c r="F12" s="82" t="s">
        <v>1211</v>
      </c>
    </row>
    <row r="13" spans="1:6">
      <c r="A13" s="120" t="s">
        <v>1021</v>
      </c>
      <c r="B13" s="124"/>
      <c r="C13" s="124"/>
      <c r="D13" s="13"/>
      <c r="E13" s="25" t="s">
        <v>409</v>
      </c>
      <c r="F13" s="82"/>
    </row>
    <row r="14" spans="1:6">
      <c r="A14" s="120"/>
      <c r="B14" s="120" t="s">
        <v>1022</v>
      </c>
      <c r="C14" s="17"/>
      <c r="D14" s="13" t="s">
        <v>189</v>
      </c>
      <c r="E14" s="28" t="str">
        <f>IF(TOC!$D$31="positive",SUM(SUM($E$15),SUM($E$16),SUM($E$17)),"")</f>
        <v/>
      </c>
      <c r="F14" s="82" t="s">
        <v>1205</v>
      </c>
    </row>
    <row r="15" spans="1:6" ht="22.5">
      <c r="A15" s="120"/>
      <c r="B15" s="120"/>
      <c r="C15" s="14" t="s">
        <v>1023</v>
      </c>
      <c r="D15" s="13" t="s">
        <v>213</v>
      </c>
      <c r="E15" s="28" t="str">
        <f>IF(TOC!$D$31="positive",IF($E$4= "Internal management",300000,IF($E$4= "External management",125000,"&lt;select answer on row 010&gt;")),"")</f>
        <v/>
      </c>
      <c r="F15" s="82" t="s">
        <v>1215</v>
      </c>
    </row>
    <row r="16" spans="1:6" ht="56.25">
      <c r="A16" s="120"/>
      <c r="B16" s="120"/>
      <c r="C16" s="14" t="s">
        <v>1024</v>
      </c>
      <c r="D16" s="13" t="s">
        <v>214</v>
      </c>
      <c r="E16" s="28" t="str">
        <f>IF(TOC!$D$31="positive",IF($E$4= "Internal management",0,IF($E$6&gt;250000000,0.0002*($E$6-250000000),0)),"")</f>
        <v/>
      </c>
      <c r="F16" s="82" t="s">
        <v>1209</v>
      </c>
    </row>
    <row r="17" spans="1:6" ht="33.75">
      <c r="A17" s="120"/>
      <c r="B17" s="120"/>
      <c r="C17" s="14" t="s">
        <v>1025</v>
      </c>
      <c r="D17" s="13" t="s">
        <v>215</v>
      </c>
      <c r="E17" s="28" t="str">
        <f>IF(TOC!$D$31="positive",IF($E$5= "Undertakings for Collective Investment in Transferable Securities (UCITS)",0,IF(OR($E$8=TRUE,$E$8="TRUE"),$E$12,0.0001*SUM('F 00.03'!$D$10,'F 00.03'!$E$10))),"")</f>
        <v/>
      </c>
      <c r="F17" s="82" t="s">
        <v>1206</v>
      </c>
    </row>
    <row r="18" spans="1:6" ht="45">
      <c r="A18" s="120"/>
      <c r="B18" s="120" t="s">
        <v>1026</v>
      </c>
      <c r="C18" s="17"/>
      <c r="D18" s="13" t="s">
        <v>216</v>
      </c>
      <c r="E18" s="28" t="str">
        <f>IF(TOC!$D$31="positive",SUM(SUM($E$19),SUM($E$20)),"")</f>
        <v/>
      </c>
      <c r="F18" s="82" t="s">
        <v>1208</v>
      </c>
    </row>
    <row r="19" spans="1:6" ht="22.5">
      <c r="A19" s="120"/>
      <c r="B19" s="120"/>
      <c r="C19" s="14" t="s">
        <v>1027</v>
      </c>
      <c r="D19" s="13" t="s">
        <v>218</v>
      </c>
      <c r="E19" s="28" t="str">
        <f>IF(TOC!$D$31="positive",SUM('F 70.00'!$D$17),"")</f>
        <v/>
      </c>
      <c r="F19" s="82" t="s">
        <v>1207</v>
      </c>
    </row>
    <row r="20" spans="1:6" ht="33.75">
      <c r="A20" s="120"/>
      <c r="B20" s="120"/>
      <c r="C20" s="14" t="s">
        <v>1025</v>
      </c>
      <c r="D20" s="13" t="s">
        <v>219</v>
      </c>
      <c r="E20" s="28" t="str">
        <f>IF(TOC!$D$31="positive",IF($E$5= "Undertakings for Collective Investment in Transferable Securities (UCITS)",0,IF(OR($E$8=TRUE,$E$8="TRUE"),$E$12,0.0001*SUM('F 00.03'!$D$10,'F 00.03'!$E$10))),"")</f>
        <v/>
      </c>
      <c r="F20" s="82" t="s">
        <v>1206</v>
      </c>
    </row>
  </sheetData>
  <mergeCells count="15">
    <mergeCell ref="A13:A20"/>
    <mergeCell ref="B13:C13"/>
    <mergeCell ref="B14:B17"/>
    <mergeCell ref="B18:B20"/>
    <mergeCell ref="A2:D3"/>
    <mergeCell ref="A4:C4"/>
    <mergeCell ref="A5:C5"/>
    <mergeCell ref="A6:C6"/>
    <mergeCell ref="A7:A12"/>
    <mergeCell ref="B7:C7"/>
    <mergeCell ref="B8:C8"/>
    <mergeCell ref="B9:C9"/>
    <mergeCell ref="B10:C10"/>
    <mergeCell ref="B11:C11"/>
    <mergeCell ref="B12:C12"/>
  </mergeCells>
  <hyperlinks>
    <hyperlink ref="A1" location="'TOC'!B31"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_dropDownSheet!$A$8:$B$8</xm:f>
          </x14:formula1>
          <xm:sqref>E4</xm:sqref>
        </x14:dataValidation>
        <x14:dataValidation type="list" allowBlank="1" showInputMessage="1" showErrorMessage="1">
          <x14:formula1>
            <xm:f>_dropDownSheet!$A$9:$C$9</xm:f>
          </x14:formula1>
          <xm:sqref>E5</xm:sqref>
        </x14:dataValidation>
        <x14:dataValidation type="list" allowBlank="1" showInputMessage="1" showErrorMessage="1">
          <x14:formula1>
            <xm:f>_dropDownSheet!$A$10:$B$10</xm:f>
          </x14:formula1>
          <xm:sqref>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outlinePr summaryBelow="0"/>
  </sheetPr>
  <dimension ref="A1:C4"/>
  <sheetViews>
    <sheetView workbookViewId="0"/>
  </sheetViews>
  <sheetFormatPr defaultRowHeight="15"/>
  <cols>
    <col min="1" max="1" width="15" customWidth="1"/>
    <col min="2" max="2" width="10" customWidth="1"/>
    <col min="3" max="3" width="15" customWidth="1"/>
  </cols>
  <sheetData>
    <row r="1" spans="1:3" ht="15" customHeight="1">
      <c r="A1" s="10" t="s">
        <v>159</v>
      </c>
      <c r="B1" s="11" t="s">
        <v>149</v>
      </c>
    </row>
    <row r="2" spans="1:3" ht="45" customHeight="1">
      <c r="A2" s="119"/>
      <c r="B2" s="119"/>
      <c r="C2" s="12" t="s">
        <v>1028</v>
      </c>
    </row>
    <row r="3" spans="1:3" ht="15" customHeight="1">
      <c r="A3" s="119"/>
      <c r="B3" s="119"/>
      <c r="C3" s="13" t="s">
        <v>161</v>
      </c>
    </row>
    <row r="4" spans="1:3" ht="30" customHeight="1">
      <c r="A4" s="14" t="s">
        <v>1029</v>
      </c>
      <c r="B4" s="13" t="s">
        <v>161</v>
      </c>
      <c r="C4" s="20"/>
    </row>
  </sheetData>
  <mergeCells count="1">
    <mergeCell ref="A2:B3"/>
  </mergeCells>
  <hyperlinks>
    <hyperlink ref="A1" location="'TOC'!B32"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outlinePr summaryBelow="0"/>
  </sheetPr>
  <dimension ref="A1:C4"/>
  <sheetViews>
    <sheetView workbookViewId="0"/>
  </sheetViews>
  <sheetFormatPr defaultRowHeight="15"/>
  <cols>
    <col min="1" max="1" width="10" customWidth="1"/>
    <col min="2" max="3" width="15" customWidth="1"/>
  </cols>
  <sheetData>
    <row r="1" spans="1:3" ht="15" customHeight="1">
      <c r="A1" s="10" t="s">
        <v>159</v>
      </c>
      <c r="B1" s="11" t="s">
        <v>152</v>
      </c>
    </row>
    <row r="2" spans="1:3" ht="45" customHeight="1">
      <c r="A2" s="11"/>
      <c r="B2" s="12" t="s">
        <v>1030</v>
      </c>
      <c r="C2" s="12" t="s">
        <v>1031</v>
      </c>
    </row>
    <row r="3" spans="1:3" ht="15" customHeight="1">
      <c r="A3" s="23" t="s">
        <v>1032</v>
      </c>
      <c r="B3" s="13" t="s">
        <v>166</v>
      </c>
      <c r="C3" s="13" t="s">
        <v>174</v>
      </c>
    </row>
    <row r="4" spans="1:3" ht="15" customHeight="1">
      <c r="A4" s="26" t="s">
        <v>1033</v>
      </c>
      <c r="B4" s="20"/>
      <c r="C4" s="20"/>
    </row>
  </sheetData>
  <hyperlinks>
    <hyperlink ref="A1" location="'TOC'!B33"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heetPr>
  <dimension ref="A1:E15"/>
  <sheetViews>
    <sheetView zoomScaleNormal="100" workbookViewId="0"/>
  </sheetViews>
  <sheetFormatPr defaultRowHeight="15"/>
  <cols>
    <col min="1" max="1" width="15" customWidth="1"/>
    <col min="2" max="2" width="26.28515625" customWidth="1"/>
    <col min="3" max="3" width="10" customWidth="1"/>
    <col min="4" max="4" width="15" customWidth="1"/>
    <col min="5" max="5" width="54.140625" style="48" bestFit="1" customWidth="1"/>
  </cols>
  <sheetData>
    <row r="1" spans="1:5">
      <c r="A1" s="10" t="s">
        <v>159</v>
      </c>
      <c r="B1" s="11" t="s">
        <v>155</v>
      </c>
    </row>
    <row r="2" spans="1:5">
      <c r="A2" s="119"/>
      <c r="B2" s="119"/>
      <c r="C2" s="119"/>
      <c r="D2" s="12" t="s">
        <v>407</v>
      </c>
      <c r="E2" s="4" t="s">
        <v>1187</v>
      </c>
    </row>
    <row r="3" spans="1:5" ht="22.5">
      <c r="A3" s="119"/>
      <c r="B3" s="119"/>
      <c r="C3" s="119"/>
      <c r="D3" s="13" t="s">
        <v>161</v>
      </c>
      <c r="E3" s="82" t="s">
        <v>1213</v>
      </c>
    </row>
    <row r="4" spans="1:5">
      <c r="A4" s="120" t="s">
        <v>1034</v>
      </c>
      <c r="B4" s="17"/>
      <c r="C4" s="13"/>
      <c r="D4" s="22" t="s">
        <v>409</v>
      </c>
      <c r="E4" s="82"/>
    </row>
    <row r="5" spans="1:5">
      <c r="A5" s="120"/>
      <c r="B5" s="14" t="s">
        <v>1035</v>
      </c>
      <c r="C5" s="13" t="s">
        <v>161</v>
      </c>
      <c r="D5" s="28" t="str">
        <f>IF(TOC!$D$34="positive",SUM('F 01.03'!$E$57)-SUM('F 01.03'!$E$52)-SUM('F 01.03'!$E$47)-SUM('F 01.03'!$E$9)-SUM('F 01.03'!$E$13)-SUM('F 01.03'!$E$54)-SUM('F 01.03'!$E$10),"")</f>
        <v/>
      </c>
      <c r="E5" s="82" t="s">
        <v>1214</v>
      </c>
    </row>
    <row r="6" spans="1:5" ht="22.5">
      <c r="A6" s="120"/>
      <c r="B6" s="14" t="s">
        <v>1023</v>
      </c>
      <c r="C6" s="13" t="s">
        <v>166</v>
      </c>
      <c r="D6" s="20"/>
      <c r="E6" s="82" t="s">
        <v>1215</v>
      </c>
    </row>
    <row r="7" spans="1:5">
      <c r="A7" s="120" t="s">
        <v>1036</v>
      </c>
      <c r="B7" s="17"/>
      <c r="C7" s="13"/>
      <c r="D7" s="22" t="s">
        <v>409</v>
      </c>
      <c r="E7" s="82"/>
    </row>
    <row r="8" spans="1:5" ht="56.25">
      <c r="A8" s="120"/>
      <c r="B8" s="14" t="s">
        <v>1026</v>
      </c>
      <c r="C8" s="13" t="s">
        <v>174</v>
      </c>
      <c r="D8" s="28" t="str">
        <f>IF(TOC!$D$34="positive",SUM('F 70.00'!$D$17),"")</f>
        <v/>
      </c>
      <c r="E8" s="82" t="s">
        <v>1216</v>
      </c>
    </row>
    <row r="9" spans="1:5">
      <c r="A9" s="120"/>
      <c r="B9" s="14" t="s">
        <v>1037</v>
      </c>
      <c r="C9" s="13" t="s">
        <v>176</v>
      </c>
      <c r="D9" s="19"/>
      <c r="E9" s="82" t="s">
        <v>1217</v>
      </c>
    </row>
    <row r="10" spans="1:5">
      <c r="A10" s="120"/>
      <c r="B10" s="14" t="s">
        <v>1038</v>
      </c>
      <c r="C10" s="13" t="s">
        <v>178</v>
      </c>
      <c r="D10" s="20"/>
      <c r="E10" s="82" t="s">
        <v>1217</v>
      </c>
    </row>
    <row r="11" spans="1:5">
      <c r="A11" s="120"/>
      <c r="B11" s="14" t="s">
        <v>1039</v>
      </c>
      <c r="C11" s="13" t="s">
        <v>180</v>
      </c>
      <c r="D11" s="19"/>
      <c r="E11" s="82" t="s">
        <v>1217</v>
      </c>
    </row>
    <row r="12" spans="1:5" ht="33.75">
      <c r="A12" s="120" t="s">
        <v>1040</v>
      </c>
      <c r="B12" s="120"/>
      <c r="C12" s="13" t="s">
        <v>186</v>
      </c>
      <c r="D12" s="20"/>
      <c r="E12" s="82" t="s">
        <v>1224</v>
      </c>
    </row>
    <row r="14" spans="1:5" ht="135">
      <c r="E14" s="97" t="s">
        <v>1303</v>
      </c>
    </row>
    <row r="15" spans="1:5" ht="123.75">
      <c r="E15" s="96" t="s">
        <v>1239</v>
      </c>
    </row>
  </sheetData>
  <mergeCells count="4">
    <mergeCell ref="A2:C3"/>
    <mergeCell ref="A4:A6"/>
    <mergeCell ref="A7:A11"/>
    <mergeCell ref="A12:B12"/>
  </mergeCells>
  <hyperlinks>
    <hyperlink ref="A1" location="'TOC'!B34"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outlinePr summaryBelow="0"/>
  </sheetPr>
  <dimension ref="A1:I104"/>
  <sheetViews>
    <sheetView zoomScaleNormal="100" workbookViewId="0"/>
  </sheetViews>
  <sheetFormatPr defaultRowHeight="15"/>
  <cols>
    <col min="1" max="1" width="10" customWidth="1"/>
    <col min="2" max="5" width="15" customWidth="1"/>
    <col min="6" max="6" width="26.5703125" customWidth="1"/>
    <col min="7" max="7" width="10" customWidth="1"/>
    <col min="8" max="8" width="15" customWidth="1"/>
    <col min="9" max="9" width="41.5703125" style="76" bestFit="1" customWidth="1"/>
  </cols>
  <sheetData>
    <row r="1" spans="1:9" ht="45">
      <c r="A1" s="10" t="s">
        <v>159</v>
      </c>
      <c r="B1" s="11" t="s">
        <v>158</v>
      </c>
      <c r="I1" s="48" t="s">
        <v>1228</v>
      </c>
    </row>
    <row r="2" spans="1:9">
      <c r="A2" s="119"/>
      <c r="B2" s="119"/>
      <c r="C2" s="119"/>
      <c r="D2" s="119"/>
      <c r="E2" s="119"/>
      <c r="F2" s="119"/>
      <c r="G2" s="119"/>
      <c r="H2" s="12" t="s">
        <v>407</v>
      </c>
      <c r="I2" s="4" t="s">
        <v>1187</v>
      </c>
    </row>
    <row r="3" spans="1:9" ht="45">
      <c r="A3" s="119"/>
      <c r="B3" s="119"/>
      <c r="C3" s="119"/>
      <c r="D3" s="119"/>
      <c r="E3" s="119"/>
      <c r="F3" s="119"/>
      <c r="G3" s="119"/>
      <c r="H3" s="13" t="s">
        <v>161</v>
      </c>
      <c r="I3" s="98" t="s">
        <v>1241</v>
      </c>
    </row>
    <row r="4" spans="1:9">
      <c r="A4" s="120" t="s">
        <v>1041</v>
      </c>
      <c r="B4" s="124"/>
      <c r="C4" s="124"/>
      <c r="D4" s="124"/>
      <c r="E4" s="124"/>
      <c r="F4" s="124"/>
      <c r="G4" s="13" t="s">
        <v>161</v>
      </c>
      <c r="H4" s="28" t="str">
        <f>IF(TOC!$D$35="positive",SUM(SUM($H$6),SUM($H$61),SUM($H$82)),"")</f>
        <v/>
      </c>
    </row>
    <row r="5" spans="1:9">
      <c r="A5" s="120"/>
      <c r="B5" s="120" t="s">
        <v>1042</v>
      </c>
      <c r="C5" s="124"/>
      <c r="D5" s="124"/>
      <c r="E5" s="124"/>
      <c r="F5" s="124"/>
      <c r="G5" s="13" t="s">
        <v>1043</v>
      </c>
      <c r="H5" s="28" t="str">
        <f>IF(TOC!$D$35="positive",SUM($H$61)+SUM($H$6),"")</f>
        <v/>
      </c>
      <c r="I5" s="50"/>
    </row>
    <row r="6" spans="1:9">
      <c r="A6" s="120"/>
      <c r="B6" s="120"/>
      <c r="C6" s="120" t="s">
        <v>1044</v>
      </c>
      <c r="D6" s="124"/>
      <c r="E6" s="124"/>
      <c r="F6" s="124"/>
      <c r="G6" s="13" t="s">
        <v>166</v>
      </c>
      <c r="H6" s="28" t="str">
        <f>IF(TOC!$D$35="positive",SUM(SUM($H$7),SUM($H$17),SUM($H$22),SUM($H$23),SUM($H$24),SUM($H$25),SUM($H$26),SUM($H$27),SUM($H$28),SUM($H$34),SUM($H$38),SUM($H$41),SUM($H$42),SUM($H$43),SUM($H$47),SUM($H$48),SUM($H$49),SUM($H$50),SUM($H$51),SUM($H$52),SUM($H$53),SUM($H$54),SUM($H$55),SUM($H$56),SUM($H$57),SUM($H$58),SUM($H$59),SUM($H$60)),"")</f>
        <v/>
      </c>
      <c r="I6" s="50"/>
    </row>
    <row r="7" spans="1:9">
      <c r="A7" s="120"/>
      <c r="B7" s="120"/>
      <c r="C7" s="120"/>
      <c r="D7" s="120" t="s">
        <v>1045</v>
      </c>
      <c r="E7" s="124"/>
      <c r="F7" s="124"/>
      <c r="G7" s="13" t="s">
        <v>174</v>
      </c>
      <c r="H7" s="28" t="str">
        <f>IF(TOC!$D$35="positive",SUM(SUM($H$8),SUM($H$11),SUM($H$12),SUM($H$16)),"")</f>
        <v/>
      </c>
      <c r="I7" s="50"/>
    </row>
    <row r="8" spans="1:9">
      <c r="A8" s="120"/>
      <c r="B8" s="120"/>
      <c r="C8" s="120"/>
      <c r="D8" s="120"/>
      <c r="E8" s="120" t="s">
        <v>1046</v>
      </c>
      <c r="F8" s="17"/>
      <c r="G8" s="13" t="s">
        <v>176</v>
      </c>
      <c r="H8" s="28" t="str">
        <f>IF(TOC!$D$35="positive", SUM('F 01.03'!$E$8),"")</f>
        <v/>
      </c>
      <c r="I8" s="52" t="s">
        <v>1242</v>
      </c>
    </row>
    <row r="9" spans="1:9" ht="33.75">
      <c r="A9" s="120"/>
      <c r="B9" s="120"/>
      <c r="C9" s="120"/>
      <c r="D9" s="120"/>
      <c r="E9" s="120"/>
      <c r="F9" s="14" t="s">
        <v>1047</v>
      </c>
      <c r="G9" s="13" t="s">
        <v>1048</v>
      </c>
      <c r="H9" s="19"/>
    </row>
    <row r="10" spans="1:9">
      <c r="A10" s="120"/>
      <c r="B10" s="120"/>
      <c r="C10" s="120"/>
      <c r="D10" s="120"/>
      <c r="E10" s="120" t="s">
        <v>1049</v>
      </c>
      <c r="F10" s="120"/>
      <c r="G10" s="13" t="s">
        <v>178</v>
      </c>
      <c r="H10" s="20"/>
      <c r="I10" s="50"/>
    </row>
    <row r="11" spans="1:9">
      <c r="A11" s="120"/>
      <c r="B11" s="120"/>
      <c r="C11" s="120"/>
      <c r="D11" s="120"/>
      <c r="E11" s="120" t="s">
        <v>354</v>
      </c>
      <c r="F11" s="120"/>
      <c r="G11" s="13" t="s">
        <v>180</v>
      </c>
      <c r="H11" s="28" t="str">
        <f>IF(TOC!$D$35="positive", SUM('F 01.03'!$E$12),"")</f>
        <v/>
      </c>
      <c r="I11" s="52" t="s">
        <v>1243</v>
      </c>
    </row>
    <row r="12" spans="1:9">
      <c r="A12" s="120"/>
      <c r="B12" s="120"/>
      <c r="C12" s="120"/>
      <c r="D12" s="120"/>
      <c r="E12" s="120" t="s">
        <v>1050</v>
      </c>
      <c r="F12" s="17"/>
      <c r="G12" s="13" t="s">
        <v>186</v>
      </c>
      <c r="H12" s="28" t="str">
        <f>IF(TOC!$D$35="positive",SUM(SUM($H$13),SUM($H$14),SUM($H$15)),"")</f>
        <v/>
      </c>
    </row>
    <row r="13" spans="1:9" ht="22.5">
      <c r="A13" s="120"/>
      <c r="B13" s="120"/>
      <c r="C13" s="120"/>
      <c r="D13" s="120"/>
      <c r="E13" s="120"/>
      <c r="F13" s="14" t="s">
        <v>1051</v>
      </c>
      <c r="G13" s="13" t="s">
        <v>187</v>
      </c>
      <c r="H13" s="19"/>
      <c r="I13" s="50"/>
    </row>
    <row r="14" spans="1:9" ht="22.5">
      <c r="A14" s="120"/>
      <c r="B14" s="120"/>
      <c r="C14" s="120"/>
      <c r="D14" s="120"/>
      <c r="E14" s="120"/>
      <c r="F14" s="14" t="s">
        <v>1052</v>
      </c>
      <c r="G14" s="13" t="s">
        <v>189</v>
      </c>
      <c r="H14" s="20"/>
      <c r="I14" s="50"/>
    </row>
    <row r="15" spans="1:9" ht="22.5">
      <c r="A15" s="120"/>
      <c r="B15" s="120"/>
      <c r="C15" s="120"/>
      <c r="D15" s="120"/>
      <c r="E15" s="120"/>
      <c r="F15" s="14" t="s">
        <v>1053</v>
      </c>
      <c r="G15" s="13" t="s">
        <v>203</v>
      </c>
      <c r="H15" s="19"/>
      <c r="I15" s="50"/>
    </row>
    <row r="16" spans="1:9" ht="24" customHeight="1">
      <c r="A16" s="120"/>
      <c r="B16" s="120"/>
      <c r="C16" s="120"/>
      <c r="D16" s="120"/>
      <c r="E16" s="120" t="s">
        <v>1054</v>
      </c>
      <c r="F16" s="120"/>
      <c r="G16" s="13" t="s">
        <v>204</v>
      </c>
      <c r="H16" s="20"/>
      <c r="I16" s="50"/>
    </row>
    <row r="17" spans="1:9">
      <c r="A17" s="120"/>
      <c r="B17" s="120"/>
      <c r="C17" s="120"/>
      <c r="D17" s="120" t="s">
        <v>372</v>
      </c>
      <c r="E17" s="124"/>
      <c r="F17" s="124"/>
      <c r="G17" s="13" t="s">
        <v>216</v>
      </c>
      <c r="H17" s="28" t="str">
        <f>IF(TOC!$D$35="positive",SUM(SUM($H$18),SUM($H$19)),"")</f>
        <v/>
      </c>
      <c r="I17" s="52"/>
    </row>
    <row r="18" spans="1:9">
      <c r="A18" s="120"/>
      <c r="B18" s="120"/>
      <c r="C18" s="120"/>
      <c r="D18" s="120"/>
      <c r="E18" s="120" t="s">
        <v>1055</v>
      </c>
      <c r="F18" s="120"/>
      <c r="G18" s="13" t="s">
        <v>218</v>
      </c>
      <c r="H18" s="28" t="str">
        <f>IF(TOC!$D$35="positive",SUM('F 01.03'!$E$32),"")</f>
        <v/>
      </c>
      <c r="I18" s="52" t="s">
        <v>1244</v>
      </c>
    </row>
    <row r="19" spans="1:9">
      <c r="A19" s="120"/>
      <c r="B19" s="120"/>
      <c r="C19" s="120"/>
      <c r="D19" s="120"/>
      <c r="E19" s="120" t="s">
        <v>1056</v>
      </c>
      <c r="F19" s="17"/>
      <c r="G19" s="13" t="s">
        <v>219</v>
      </c>
      <c r="H19" s="28" t="str">
        <f>IF(TOC!$D$35="positive",SUM(SUM($H$20),SUM($H$21)),"")</f>
        <v/>
      </c>
      <c r="I19" s="50"/>
    </row>
    <row r="20" spans="1:9" ht="22.5">
      <c r="A20" s="120"/>
      <c r="B20" s="120"/>
      <c r="C20" s="120"/>
      <c r="D20" s="120"/>
      <c r="E20" s="120"/>
      <c r="F20" s="14" t="s">
        <v>1057</v>
      </c>
      <c r="G20" s="13" t="s">
        <v>220</v>
      </c>
      <c r="H20" s="28" t="str">
        <f>IF(TOC!$D$35="positive",SUM('F 01.03'!$E$51)+SUM('F 01.03'!$E$52),"")</f>
        <v/>
      </c>
      <c r="I20" s="50"/>
    </row>
    <row r="21" spans="1:9" ht="22.5">
      <c r="A21" s="120"/>
      <c r="B21" s="120"/>
      <c r="C21" s="120"/>
      <c r="D21" s="120"/>
      <c r="E21" s="120"/>
      <c r="F21" s="14" t="s">
        <v>1058</v>
      </c>
      <c r="G21" s="13" t="s">
        <v>221</v>
      </c>
      <c r="H21" s="28" t="str">
        <f>IF(TOC!$D$35="positive",-SUM('F 01.03'!$E$52)+SUM('F 01.03'!$E$53),"")</f>
        <v/>
      </c>
      <c r="I21" s="50"/>
    </row>
    <row r="22" spans="1:9">
      <c r="A22" s="120"/>
      <c r="B22" s="120"/>
      <c r="C22" s="120"/>
      <c r="D22" s="120" t="s">
        <v>361</v>
      </c>
      <c r="E22" s="120"/>
      <c r="F22" s="120"/>
      <c r="G22" s="13" t="s">
        <v>237</v>
      </c>
      <c r="H22" s="20"/>
      <c r="I22" s="52" t="s">
        <v>1245</v>
      </c>
    </row>
    <row r="23" spans="1:9" ht="22.5">
      <c r="A23" s="120"/>
      <c r="B23" s="120"/>
      <c r="C23" s="120"/>
      <c r="D23" s="120" t="s">
        <v>388</v>
      </c>
      <c r="E23" s="120"/>
      <c r="F23" s="120"/>
      <c r="G23" s="13" t="s">
        <v>239</v>
      </c>
      <c r="H23" s="19"/>
      <c r="I23" s="52" t="s">
        <v>1246</v>
      </c>
    </row>
    <row r="24" spans="1:9">
      <c r="A24" s="120"/>
      <c r="B24" s="120"/>
      <c r="C24" s="120"/>
      <c r="D24" s="120" t="s">
        <v>1059</v>
      </c>
      <c r="E24" s="120"/>
      <c r="F24" s="120"/>
      <c r="G24" s="13" t="s">
        <v>241</v>
      </c>
      <c r="H24" s="20"/>
    </row>
    <row r="25" spans="1:9">
      <c r="A25" s="120"/>
      <c r="B25" s="120"/>
      <c r="C25" s="120"/>
      <c r="D25" s="120" t="s">
        <v>1060</v>
      </c>
      <c r="E25" s="120"/>
      <c r="F25" s="120"/>
      <c r="G25" s="13" t="s">
        <v>242</v>
      </c>
      <c r="H25" s="19"/>
      <c r="I25" s="50"/>
    </row>
    <row r="26" spans="1:9">
      <c r="A26" s="120"/>
      <c r="B26" s="120"/>
      <c r="C26" s="120"/>
      <c r="D26" s="120" t="s">
        <v>1061</v>
      </c>
      <c r="E26" s="120"/>
      <c r="F26" s="120"/>
      <c r="G26" s="13" t="s">
        <v>243</v>
      </c>
      <c r="H26" s="20"/>
      <c r="I26" s="50"/>
    </row>
    <row r="27" spans="1:9">
      <c r="A27" s="120"/>
      <c r="B27" s="120"/>
      <c r="C27" s="120"/>
      <c r="D27" s="120" t="s">
        <v>1062</v>
      </c>
      <c r="E27" s="120"/>
      <c r="F27" s="120"/>
      <c r="G27" s="13" t="s">
        <v>262</v>
      </c>
      <c r="H27" s="19"/>
      <c r="I27" s="50"/>
    </row>
    <row r="28" spans="1:9">
      <c r="A28" s="120"/>
      <c r="B28" s="120"/>
      <c r="C28" s="120"/>
      <c r="D28" s="120" t="s">
        <v>1063</v>
      </c>
      <c r="E28" s="124"/>
      <c r="F28" s="124"/>
      <c r="G28" s="13" t="s">
        <v>264</v>
      </c>
      <c r="H28" s="28" t="str">
        <f>IF(TOC!$D$35="positive",SUM(SUM($H$29),SUM($H$30),SUM($H$31),SUM($H$32),SUM($H$33)),"")</f>
        <v/>
      </c>
      <c r="I28" s="50"/>
    </row>
    <row r="29" spans="1:9">
      <c r="A29" s="120"/>
      <c r="B29" s="120"/>
      <c r="C29" s="120"/>
      <c r="D29" s="120"/>
      <c r="E29" s="120" t="s">
        <v>1064</v>
      </c>
      <c r="F29" s="120"/>
      <c r="G29" s="13" t="s">
        <v>266</v>
      </c>
      <c r="H29" s="19"/>
      <c r="I29" s="50"/>
    </row>
    <row r="30" spans="1:9">
      <c r="A30" s="120"/>
      <c r="B30" s="120"/>
      <c r="C30" s="120"/>
      <c r="D30" s="120"/>
      <c r="E30" s="120" t="s">
        <v>1065</v>
      </c>
      <c r="F30" s="120"/>
      <c r="G30" s="13" t="s">
        <v>272</v>
      </c>
      <c r="H30" s="20"/>
      <c r="I30" s="50"/>
    </row>
    <row r="31" spans="1:9">
      <c r="A31" s="120"/>
      <c r="B31" s="120"/>
      <c r="C31" s="120"/>
      <c r="D31" s="120"/>
      <c r="E31" s="120" t="s">
        <v>1066</v>
      </c>
      <c r="F31" s="120"/>
      <c r="G31" s="13" t="s">
        <v>274</v>
      </c>
      <c r="H31" s="19"/>
      <c r="I31" s="50"/>
    </row>
    <row r="32" spans="1:9">
      <c r="A32" s="120"/>
      <c r="B32" s="120"/>
      <c r="C32" s="120"/>
      <c r="D32" s="120"/>
      <c r="E32" s="120" t="s">
        <v>1067</v>
      </c>
      <c r="F32" s="120"/>
      <c r="G32" s="13" t="s">
        <v>443</v>
      </c>
      <c r="H32" s="20"/>
      <c r="I32" s="50"/>
    </row>
    <row r="33" spans="1:9">
      <c r="A33" s="120"/>
      <c r="B33" s="120"/>
      <c r="C33" s="120"/>
      <c r="D33" s="120"/>
      <c r="E33" s="120" t="s">
        <v>1068</v>
      </c>
      <c r="F33" s="120"/>
      <c r="G33" s="13" t="s">
        <v>276</v>
      </c>
      <c r="H33" s="19"/>
      <c r="I33" s="50"/>
    </row>
    <row r="34" spans="1:9">
      <c r="A34" s="120"/>
      <c r="B34" s="120"/>
      <c r="C34" s="120"/>
      <c r="D34" s="120" t="s">
        <v>1069</v>
      </c>
      <c r="E34" s="124"/>
      <c r="F34" s="124"/>
      <c r="G34" s="13" t="s">
        <v>278</v>
      </c>
      <c r="H34" s="28" t="str">
        <f>IF(TOC!$D$35="positive",SUM(SUM($H$35),SUM($H$36),SUM($H$37)),"")</f>
        <v/>
      </c>
      <c r="I34" s="52" t="s">
        <v>1247</v>
      </c>
    </row>
    <row r="35" spans="1:9">
      <c r="A35" s="120"/>
      <c r="B35" s="120"/>
      <c r="C35" s="120"/>
      <c r="D35" s="120"/>
      <c r="E35" s="120" t="s">
        <v>1070</v>
      </c>
      <c r="F35" s="120"/>
      <c r="G35" s="13" t="s">
        <v>280</v>
      </c>
      <c r="H35" s="19"/>
    </row>
    <row r="36" spans="1:9">
      <c r="A36" s="120"/>
      <c r="B36" s="120"/>
      <c r="C36" s="120"/>
      <c r="D36" s="120"/>
      <c r="E36" s="120" t="s">
        <v>1071</v>
      </c>
      <c r="F36" s="120"/>
      <c r="G36" s="13" t="s">
        <v>282</v>
      </c>
      <c r="H36" s="20"/>
      <c r="I36" s="50"/>
    </row>
    <row r="37" spans="1:9">
      <c r="A37" s="120"/>
      <c r="B37" s="120"/>
      <c r="C37" s="120"/>
      <c r="D37" s="120"/>
      <c r="E37" s="120" t="s">
        <v>1072</v>
      </c>
      <c r="F37" s="120"/>
      <c r="G37" s="13" t="s">
        <v>284</v>
      </c>
      <c r="H37" s="19"/>
      <c r="I37" s="50"/>
    </row>
    <row r="38" spans="1:9">
      <c r="A38" s="120"/>
      <c r="B38" s="120"/>
      <c r="C38" s="120"/>
      <c r="D38" s="120" t="s">
        <v>1073</v>
      </c>
      <c r="E38" s="124"/>
      <c r="F38" s="124"/>
      <c r="G38" s="13" t="s">
        <v>286</v>
      </c>
      <c r="H38" s="28" t="str">
        <f>IF(TOC!$D$35="positive",SUM(SUM($H$39),SUM($H$40)),"")</f>
        <v/>
      </c>
      <c r="I38" s="52" t="s">
        <v>1248</v>
      </c>
    </row>
    <row r="39" spans="1:9" ht="101.25">
      <c r="A39" s="120"/>
      <c r="B39" s="120"/>
      <c r="C39" s="120"/>
      <c r="D39" s="120"/>
      <c r="E39" s="120" t="s">
        <v>1074</v>
      </c>
      <c r="F39" s="120"/>
      <c r="G39" s="13" t="s">
        <v>288</v>
      </c>
      <c r="H39" s="19"/>
      <c r="I39" s="52" t="s">
        <v>1249</v>
      </c>
    </row>
    <row r="40" spans="1:9">
      <c r="A40" s="120"/>
      <c r="B40" s="120"/>
      <c r="C40" s="120"/>
      <c r="D40" s="120"/>
      <c r="E40" s="120" t="s">
        <v>1075</v>
      </c>
      <c r="F40" s="120"/>
      <c r="G40" s="13" t="s">
        <v>290</v>
      </c>
      <c r="H40" s="20"/>
      <c r="I40" s="50"/>
    </row>
    <row r="41" spans="1:9">
      <c r="A41" s="120"/>
      <c r="B41" s="120"/>
      <c r="C41" s="120"/>
      <c r="D41" s="120" t="s">
        <v>1076</v>
      </c>
      <c r="E41" s="120"/>
      <c r="F41" s="120"/>
      <c r="G41" s="13" t="s">
        <v>292</v>
      </c>
      <c r="H41" s="19"/>
      <c r="I41" s="50"/>
    </row>
    <row r="42" spans="1:9">
      <c r="A42" s="120"/>
      <c r="B42" s="120"/>
      <c r="C42" s="120"/>
      <c r="D42" s="120" t="s">
        <v>1077</v>
      </c>
      <c r="E42" s="120"/>
      <c r="F42" s="120"/>
      <c r="G42" s="13" t="s">
        <v>294</v>
      </c>
      <c r="H42" s="20"/>
      <c r="I42" s="50"/>
    </row>
    <row r="43" spans="1:9">
      <c r="A43" s="120"/>
      <c r="B43" s="120"/>
      <c r="C43" s="120"/>
      <c r="D43" s="120" t="s">
        <v>1078</v>
      </c>
      <c r="E43" s="124"/>
      <c r="F43" s="124"/>
      <c r="G43" s="13" t="s">
        <v>459</v>
      </c>
      <c r="H43" s="28" t="str">
        <f>IF(TOC!$D$35="positive",SUM(SUM($H$44),SUM($H$45),SUM($H$46)),"")</f>
        <v/>
      </c>
      <c r="I43" s="50"/>
    </row>
    <row r="44" spans="1:9">
      <c r="A44" s="120"/>
      <c r="B44" s="120"/>
      <c r="C44" s="120"/>
      <c r="D44" s="120"/>
      <c r="E44" s="120" t="s">
        <v>1078</v>
      </c>
      <c r="F44" s="120"/>
      <c r="G44" s="13" t="s">
        <v>461</v>
      </c>
      <c r="H44" s="20"/>
      <c r="I44" s="50"/>
    </row>
    <row r="45" spans="1:9">
      <c r="A45" s="120"/>
      <c r="B45" s="120"/>
      <c r="C45" s="120"/>
      <c r="D45" s="120"/>
      <c r="E45" s="120" t="s">
        <v>1079</v>
      </c>
      <c r="F45" s="120"/>
      <c r="G45" s="13" t="s">
        <v>463</v>
      </c>
      <c r="H45" s="19"/>
      <c r="I45" s="50"/>
    </row>
    <row r="46" spans="1:9">
      <c r="A46" s="120"/>
      <c r="B46" s="120"/>
      <c r="C46" s="120"/>
      <c r="D46" s="120"/>
      <c r="E46" s="120" t="s">
        <v>1080</v>
      </c>
      <c r="F46" s="120"/>
      <c r="G46" s="13" t="s">
        <v>467</v>
      </c>
      <c r="H46" s="20"/>
      <c r="I46" s="50"/>
    </row>
    <row r="47" spans="1:9">
      <c r="A47" s="120"/>
      <c r="B47" s="120"/>
      <c r="C47" s="120"/>
      <c r="D47" s="120" t="s">
        <v>1081</v>
      </c>
      <c r="E47" s="120"/>
      <c r="F47" s="120"/>
      <c r="G47" s="13" t="s">
        <v>469</v>
      </c>
      <c r="H47" s="19"/>
      <c r="I47" s="50"/>
    </row>
    <row r="48" spans="1:9">
      <c r="A48" s="120"/>
      <c r="B48" s="120"/>
      <c r="C48" s="120"/>
      <c r="D48" s="120" t="s">
        <v>1082</v>
      </c>
      <c r="E48" s="120"/>
      <c r="F48" s="120"/>
      <c r="G48" s="13" t="s">
        <v>471</v>
      </c>
      <c r="H48" s="20"/>
      <c r="I48" s="50"/>
    </row>
    <row r="49" spans="1:9">
      <c r="A49" s="120"/>
      <c r="B49" s="120"/>
      <c r="C49" s="120"/>
      <c r="D49" s="120" t="s">
        <v>1083</v>
      </c>
      <c r="E49" s="120"/>
      <c r="F49" s="120"/>
      <c r="G49" s="13" t="s">
        <v>473</v>
      </c>
      <c r="H49" s="19"/>
      <c r="I49" s="52" t="s">
        <v>1250</v>
      </c>
    </row>
    <row r="50" spans="1:9">
      <c r="A50" s="120"/>
      <c r="B50" s="120"/>
      <c r="C50" s="120"/>
      <c r="D50" s="120" t="s">
        <v>1084</v>
      </c>
      <c r="E50" s="120"/>
      <c r="F50" s="120"/>
      <c r="G50" s="13" t="s">
        <v>477</v>
      </c>
      <c r="H50" s="20"/>
    </row>
    <row r="51" spans="1:9">
      <c r="A51" s="120"/>
      <c r="B51" s="120"/>
      <c r="C51" s="120"/>
      <c r="D51" s="120" t="s">
        <v>1085</v>
      </c>
      <c r="E51" s="120"/>
      <c r="F51" s="120"/>
      <c r="G51" s="13" t="s">
        <v>479</v>
      </c>
      <c r="H51" s="19"/>
      <c r="I51" s="50"/>
    </row>
    <row r="52" spans="1:9">
      <c r="A52" s="120"/>
      <c r="B52" s="120"/>
      <c r="C52" s="120"/>
      <c r="D52" s="120" t="s">
        <v>1086</v>
      </c>
      <c r="E52" s="120"/>
      <c r="F52" s="120"/>
      <c r="G52" s="13" t="s">
        <v>1087</v>
      </c>
      <c r="H52" s="20"/>
      <c r="I52" s="50"/>
    </row>
    <row r="53" spans="1:9">
      <c r="A53" s="120"/>
      <c r="B53" s="120"/>
      <c r="C53" s="120"/>
      <c r="D53" s="120" t="s">
        <v>1088</v>
      </c>
      <c r="E53" s="120"/>
      <c r="F53" s="120"/>
      <c r="G53" s="13" t="s">
        <v>1089</v>
      </c>
      <c r="H53" s="19"/>
      <c r="I53" s="50"/>
    </row>
    <row r="54" spans="1:9">
      <c r="A54" s="120"/>
      <c r="B54" s="120"/>
      <c r="C54" s="120"/>
      <c r="D54" s="120" t="s">
        <v>1090</v>
      </c>
      <c r="E54" s="120"/>
      <c r="F54" s="120"/>
      <c r="G54" s="13" t="s">
        <v>481</v>
      </c>
      <c r="H54" s="20"/>
      <c r="I54" s="52" t="s">
        <v>1250</v>
      </c>
    </row>
    <row r="55" spans="1:9">
      <c r="A55" s="120"/>
      <c r="B55" s="120"/>
      <c r="C55" s="120"/>
      <c r="D55" s="120" t="s">
        <v>1091</v>
      </c>
      <c r="E55" s="120"/>
      <c r="F55" s="120"/>
      <c r="G55" s="13" t="s">
        <v>483</v>
      </c>
      <c r="H55" s="19"/>
    </row>
    <row r="56" spans="1:9">
      <c r="A56" s="120"/>
      <c r="B56" s="120"/>
      <c r="C56" s="120"/>
      <c r="D56" s="120" t="s">
        <v>1092</v>
      </c>
      <c r="E56" s="120"/>
      <c r="F56" s="120"/>
      <c r="G56" s="13" t="s">
        <v>485</v>
      </c>
      <c r="H56" s="20"/>
      <c r="I56" s="52" t="s">
        <v>1250</v>
      </c>
    </row>
    <row r="57" spans="1:9">
      <c r="A57" s="120"/>
      <c r="B57" s="120"/>
      <c r="C57" s="120"/>
      <c r="D57" s="120" t="s">
        <v>1093</v>
      </c>
      <c r="E57" s="120"/>
      <c r="F57" s="120"/>
      <c r="G57" s="13" t="s">
        <v>487</v>
      </c>
      <c r="H57" s="19"/>
    </row>
    <row r="58" spans="1:9">
      <c r="A58" s="120"/>
      <c r="B58" s="120"/>
      <c r="C58" s="120"/>
      <c r="D58" s="120" t="s">
        <v>1094</v>
      </c>
      <c r="E58" s="120"/>
      <c r="F58" s="120"/>
      <c r="G58" s="13" t="s">
        <v>489</v>
      </c>
      <c r="H58" s="20"/>
      <c r="I58" s="50"/>
    </row>
    <row r="59" spans="1:9">
      <c r="A59" s="120"/>
      <c r="B59" s="120"/>
      <c r="C59" s="120"/>
      <c r="D59" s="120" t="s">
        <v>1095</v>
      </c>
      <c r="E59" s="120"/>
      <c r="F59" s="120"/>
      <c r="G59" s="13" t="s">
        <v>1096</v>
      </c>
      <c r="H59" s="19"/>
      <c r="I59" s="50"/>
    </row>
    <row r="60" spans="1:9">
      <c r="A60" s="120"/>
      <c r="B60" s="120"/>
      <c r="C60" s="120"/>
      <c r="D60" s="120" t="s">
        <v>1097</v>
      </c>
      <c r="E60" s="120"/>
      <c r="F60" s="120"/>
      <c r="G60" s="13" t="s">
        <v>1098</v>
      </c>
      <c r="H60" s="20"/>
      <c r="I60" s="50"/>
    </row>
    <row r="61" spans="1:9">
      <c r="A61" s="120"/>
      <c r="B61" s="120" t="s">
        <v>1099</v>
      </c>
      <c r="C61" s="124"/>
      <c r="D61" s="124"/>
      <c r="E61" s="124"/>
      <c r="F61" s="124"/>
      <c r="G61" s="13" t="s">
        <v>491</v>
      </c>
      <c r="H61" s="28" t="str">
        <f>IF(TOC!$D$35="positive",SUM(SUM($H$62),SUM($H$71),SUM($H$72),SUM($H$73),SUM($H$74),SUM($H$75),SUM($H$76),SUM($H$77),SUM($H$78),SUM($H$79),SUM($H$80),SUM($H$81)),"")</f>
        <v/>
      </c>
      <c r="I61" s="50"/>
    </row>
    <row r="62" spans="1:9">
      <c r="A62" s="120"/>
      <c r="B62" s="120"/>
      <c r="C62" s="120" t="s">
        <v>1100</v>
      </c>
      <c r="D62" s="124"/>
      <c r="E62" s="124"/>
      <c r="F62" s="124"/>
      <c r="G62" s="13" t="s">
        <v>493</v>
      </c>
      <c r="H62" s="28" t="str">
        <f>IF(TOC!$D$35="positive",SUM(SUM($H$63),SUM($H$65),SUM($H$66),SUM($H$70)),"")</f>
        <v/>
      </c>
      <c r="I62" s="50"/>
    </row>
    <row r="63" spans="1:9">
      <c r="A63" s="120"/>
      <c r="B63" s="120"/>
      <c r="C63" s="120"/>
      <c r="D63" s="120" t="s">
        <v>1046</v>
      </c>
      <c r="E63" s="120"/>
      <c r="F63" s="120"/>
      <c r="G63" s="13" t="s">
        <v>494</v>
      </c>
      <c r="H63" s="19"/>
      <c r="I63" s="52" t="s">
        <v>1251</v>
      </c>
    </row>
    <row r="64" spans="1:9">
      <c r="A64" s="120"/>
      <c r="B64" s="120"/>
      <c r="C64" s="120"/>
      <c r="D64" s="120" t="s">
        <v>1049</v>
      </c>
      <c r="E64" s="120"/>
      <c r="F64" s="120"/>
      <c r="G64" s="13" t="s">
        <v>495</v>
      </c>
      <c r="H64" s="20"/>
    </row>
    <row r="65" spans="1:9">
      <c r="A65" s="120"/>
      <c r="B65" s="120"/>
      <c r="C65" s="120"/>
      <c r="D65" s="120" t="s">
        <v>354</v>
      </c>
      <c r="E65" s="120"/>
      <c r="F65" s="120"/>
      <c r="G65" s="13" t="s">
        <v>497</v>
      </c>
      <c r="H65" s="19"/>
      <c r="I65" s="50"/>
    </row>
    <row r="66" spans="1:9">
      <c r="A66" s="120"/>
      <c r="B66" s="120"/>
      <c r="C66" s="120"/>
      <c r="D66" s="120" t="s">
        <v>1101</v>
      </c>
      <c r="E66" s="124"/>
      <c r="F66" s="124"/>
      <c r="G66" s="13" t="s">
        <v>499</v>
      </c>
      <c r="H66" s="28" t="str">
        <f>IF(TOC!$D$35="positive",SUM(SUM($H$67),SUM($H$68),SUM($H$69)),"")</f>
        <v/>
      </c>
      <c r="I66" s="50"/>
    </row>
    <row r="67" spans="1:9">
      <c r="A67" s="120"/>
      <c r="B67" s="120"/>
      <c r="C67" s="120"/>
      <c r="D67" s="120"/>
      <c r="E67" s="120" t="s">
        <v>1102</v>
      </c>
      <c r="F67" s="120"/>
      <c r="G67" s="13" t="s">
        <v>501</v>
      </c>
      <c r="H67" s="19"/>
      <c r="I67" s="50"/>
    </row>
    <row r="68" spans="1:9">
      <c r="A68" s="120"/>
      <c r="B68" s="120"/>
      <c r="C68" s="120"/>
      <c r="D68" s="120"/>
      <c r="E68" s="120" t="s">
        <v>1103</v>
      </c>
      <c r="F68" s="120"/>
      <c r="G68" s="13" t="s">
        <v>507</v>
      </c>
      <c r="H68" s="20"/>
      <c r="I68" s="50"/>
    </row>
    <row r="69" spans="1:9">
      <c r="A69" s="120"/>
      <c r="B69" s="120"/>
      <c r="C69" s="120"/>
      <c r="D69" s="120"/>
      <c r="E69" s="120" t="s">
        <v>1104</v>
      </c>
      <c r="F69" s="120"/>
      <c r="G69" s="13" t="s">
        <v>1105</v>
      </c>
      <c r="H69" s="19"/>
      <c r="I69" s="50"/>
    </row>
    <row r="70" spans="1:9">
      <c r="A70" s="120"/>
      <c r="B70" s="120"/>
      <c r="C70" s="120"/>
      <c r="D70" s="120" t="s">
        <v>1106</v>
      </c>
      <c r="E70" s="120"/>
      <c r="F70" s="120"/>
      <c r="G70" s="13" t="s">
        <v>1107</v>
      </c>
      <c r="H70" s="20"/>
      <c r="I70" s="50"/>
    </row>
    <row r="71" spans="1:9">
      <c r="A71" s="120"/>
      <c r="B71" s="120"/>
      <c r="C71" s="120" t="s">
        <v>1108</v>
      </c>
      <c r="D71" s="120"/>
      <c r="E71" s="120"/>
      <c r="F71" s="120"/>
      <c r="G71" s="13" t="s">
        <v>521</v>
      </c>
      <c r="H71" s="19"/>
      <c r="I71" s="50"/>
    </row>
    <row r="72" spans="1:9">
      <c r="A72" s="120"/>
      <c r="B72" s="120"/>
      <c r="C72" s="120" t="s">
        <v>1109</v>
      </c>
      <c r="D72" s="120"/>
      <c r="E72" s="120"/>
      <c r="F72" s="120"/>
      <c r="G72" s="13" t="s">
        <v>523</v>
      </c>
      <c r="H72" s="20"/>
      <c r="I72" s="50"/>
    </row>
    <row r="73" spans="1:9">
      <c r="A73" s="120"/>
      <c r="B73" s="120"/>
      <c r="C73" s="120" t="s">
        <v>1110</v>
      </c>
      <c r="D73" s="120"/>
      <c r="E73" s="120"/>
      <c r="F73" s="120"/>
      <c r="G73" s="13" t="s">
        <v>525</v>
      </c>
      <c r="H73" s="19"/>
      <c r="I73" s="50"/>
    </row>
    <row r="74" spans="1:9">
      <c r="A74" s="120"/>
      <c r="B74" s="120"/>
      <c r="C74" s="120" t="s">
        <v>1111</v>
      </c>
      <c r="D74" s="120"/>
      <c r="E74" s="120"/>
      <c r="F74" s="120"/>
      <c r="G74" s="13" t="s">
        <v>527</v>
      </c>
      <c r="H74" s="20"/>
      <c r="I74" s="50"/>
    </row>
    <row r="75" spans="1:9">
      <c r="A75" s="120"/>
      <c r="B75" s="120"/>
      <c r="C75" s="120" t="s">
        <v>1112</v>
      </c>
      <c r="D75" s="120"/>
      <c r="E75" s="120"/>
      <c r="F75" s="120"/>
      <c r="G75" s="13" t="s">
        <v>1113</v>
      </c>
      <c r="H75" s="19"/>
      <c r="I75" s="50"/>
    </row>
    <row r="76" spans="1:9">
      <c r="A76" s="120"/>
      <c r="B76" s="120"/>
      <c r="C76" s="120" t="s">
        <v>1114</v>
      </c>
      <c r="D76" s="120"/>
      <c r="E76" s="120"/>
      <c r="F76" s="120"/>
      <c r="G76" s="13" t="s">
        <v>1115</v>
      </c>
      <c r="H76" s="20"/>
      <c r="I76" s="50"/>
    </row>
    <row r="77" spans="1:9">
      <c r="A77" s="120"/>
      <c r="B77" s="120"/>
      <c r="C77" s="120" t="s">
        <v>1116</v>
      </c>
      <c r="D77" s="120"/>
      <c r="E77" s="120"/>
      <c r="F77" s="120"/>
      <c r="G77" s="13" t="s">
        <v>1117</v>
      </c>
      <c r="H77" s="19"/>
      <c r="I77" s="50"/>
    </row>
    <row r="78" spans="1:9">
      <c r="A78" s="120"/>
      <c r="B78" s="120"/>
      <c r="C78" s="120" t="s">
        <v>1118</v>
      </c>
      <c r="D78" s="120"/>
      <c r="E78" s="120"/>
      <c r="F78" s="120"/>
      <c r="G78" s="13" t="s">
        <v>1119</v>
      </c>
      <c r="H78" s="20"/>
      <c r="I78" s="50"/>
    </row>
    <row r="79" spans="1:9">
      <c r="A79" s="120"/>
      <c r="B79" s="120"/>
      <c r="C79" s="120" t="s">
        <v>1120</v>
      </c>
      <c r="D79" s="120"/>
      <c r="E79" s="120"/>
      <c r="F79" s="120"/>
      <c r="G79" s="13" t="s">
        <v>1121</v>
      </c>
      <c r="H79" s="19"/>
      <c r="I79" s="50"/>
    </row>
    <row r="80" spans="1:9">
      <c r="A80" s="120"/>
      <c r="B80" s="120"/>
      <c r="C80" s="120" t="s">
        <v>1122</v>
      </c>
      <c r="D80" s="120"/>
      <c r="E80" s="120"/>
      <c r="F80" s="120"/>
      <c r="G80" s="13" t="s">
        <v>1123</v>
      </c>
      <c r="H80" s="20"/>
      <c r="I80" s="50"/>
    </row>
    <row r="81" spans="1:9">
      <c r="A81" s="120"/>
      <c r="B81" s="120"/>
      <c r="C81" s="120" t="s">
        <v>1124</v>
      </c>
      <c r="D81" s="120"/>
      <c r="E81" s="120"/>
      <c r="F81" s="120"/>
      <c r="G81" s="13" t="s">
        <v>1125</v>
      </c>
      <c r="H81" s="19"/>
      <c r="I81" s="50"/>
    </row>
    <row r="82" spans="1:9">
      <c r="A82" s="120"/>
      <c r="B82" s="120" t="s">
        <v>1126</v>
      </c>
      <c r="C82" s="124"/>
      <c r="D82" s="124"/>
      <c r="E82" s="124"/>
      <c r="F82" s="124"/>
      <c r="G82" s="13" t="s">
        <v>1127</v>
      </c>
      <c r="H82" s="28" t="str">
        <f>IF(TOC!$D$35="positive",SUM(SUM($H$83),SUM($H$92),SUM($H$93),SUM($H$94),SUM($H$95),SUM($H$96),SUM($H$97),SUM($H$98),SUM($H$99),SUM($H$100),SUM($H$101),SUM($H$102),SUM($H$103)),"")</f>
        <v/>
      </c>
      <c r="I82" s="50"/>
    </row>
    <row r="83" spans="1:9">
      <c r="A83" s="120"/>
      <c r="B83" s="120"/>
      <c r="C83" s="120" t="s">
        <v>1128</v>
      </c>
      <c r="D83" s="124"/>
      <c r="E83" s="124"/>
      <c r="F83" s="124"/>
      <c r="G83" s="13" t="s">
        <v>1129</v>
      </c>
      <c r="H83" s="28" t="str">
        <f>IF(TOC!$D$35="positive",SUM(SUM($H$84),SUM($H$86),SUM($H$87),SUM($H$91)),"")</f>
        <v/>
      </c>
      <c r="I83" s="50"/>
    </row>
    <row r="84" spans="1:9" ht="22.5">
      <c r="A84" s="120"/>
      <c r="B84" s="120"/>
      <c r="C84" s="120"/>
      <c r="D84" s="120" t="s">
        <v>1130</v>
      </c>
      <c r="E84" s="120"/>
      <c r="F84" s="120"/>
      <c r="G84" s="13" t="s">
        <v>1131</v>
      </c>
      <c r="H84" s="20"/>
      <c r="I84" s="52" t="s">
        <v>1240</v>
      </c>
    </row>
    <row r="85" spans="1:9">
      <c r="A85" s="120"/>
      <c r="B85" s="120"/>
      <c r="C85" s="120"/>
      <c r="D85" s="120" t="s">
        <v>1132</v>
      </c>
      <c r="E85" s="120"/>
      <c r="F85" s="120"/>
      <c r="G85" s="13" t="s">
        <v>1133</v>
      </c>
      <c r="H85" s="19"/>
    </row>
    <row r="86" spans="1:9">
      <c r="A86" s="120"/>
      <c r="B86" s="120"/>
      <c r="C86" s="120"/>
      <c r="D86" s="120" t="s">
        <v>354</v>
      </c>
      <c r="E86" s="120"/>
      <c r="F86" s="120"/>
      <c r="G86" s="13" t="s">
        <v>1134</v>
      </c>
      <c r="H86" s="20"/>
      <c r="I86" s="50"/>
    </row>
    <row r="87" spans="1:9">
      <c r="A87" s="120"/>
      <c r="B87" s="120"/>
      <c r="C87" s="120"/>
      <c r="D87" s="120" t="s">
        <v>1135</v>
      </c>
      <c r="E87" s="124"/>
      <c r="F87" s="124"/>
      <c r="G87" s="13" t="s">
        <v>1136</v>
      </c>
      <c r="H87" s="28" t="str">
        <f>IF(TOC!$D$35="positive",SUM(SUM($H$88),SUM($H$89),SUM($H$90)),"")</f>
        <v/>
      </c>
      <c r="I87" s="50"/>
    </row>
    <row r="88" spans="1:9">
      <c r="A88" s="120"/>
      <c r="B88" s="120"/>
      <c r="C88" s="120"/>
      <c r="D88" s="120"/>
      <c r="E88" s="120" t="s">
        <v>1137</v>
      </c>
      <c r="F88" s="120"/>
      <c r="G88" s="13" t="s">
        <v>1138</v>
      </c>
      <c r="H88" s="20"/>
      <c r="I88" s="50"/>
    </row>
    <row r="89" spans="1:9">
      <c r="A89" s="120"/>
      <c r="B89" s="120"/>
      <c r="C89" s="120"/>
      <c r="D89" s="120"/>
      <c r="E89" s="120" t="s">
        <v>1139</v>
      </c>
      <c r="F89" s="120"/>
      <c r="G89" s="13" t="s">
        <v>1140</v>
      </c>
      <c r="H89" s="19"/>
      <c r="I89" s="50"/>
    </row>
    <row r="90" spans="1:9">
      <c r="A90" s="120"/>
      <c r="B90" s="120"/>
      <c r="C90" s="120"/>
      <c r="D90" s="120"/>
      <c r="E90" s="120" t="s">
        <v>1141</v>
      </c>
      <c r="F90" s="120"/>
      <c r="G90" s="13" t="s">
        <v>1142</v>
      </c>
      <c r="H90" s="20"/>
      <c r="I90" s="50"/>
    </row>
    <row r="91" spans="1:9">
      <c r="A91" s="120"/>
      <c r="B91" s="120"/>
      <c r="C91" s="120"/>
      <c r="D91" s="120" t="s">
        <v>1143</v>
      </c>
      <c r="E91" s="120"/>
      <c r="F91" s="120"/>
      <c r="G91" s="13" t="s">
        <v>1144</v>
      </c>
      <c r="H91" s="19"/>
      <c r="I91" s="50"/>
    </row>
    <row r="92" spans="1:9">
      <c r="A92" s="120"/>
      <c r="B92" s="120"/>
      <c r="C92" s="120" t="s">
        <v>1145</v>
      </c>
      <c r="D92" s="120"/>
      <c r="E92" s="120"/>
      <c r="F92" s="120"/>
      <c r="G92" s="13" t="s">
        <v>1146</v>
      </c>
      <c r="H92" s="20"/>
      <c r="I92" s="50"/>
    </row>
    <row r="93" spans="1:9">
      <c r="A93" s="120"/>
      <c r="B93" s="120"/>
      <c r="C93" s="120" t="s">
        <v>1147</v>
      </c>
      <c r="D93" s="120"/>
      <c r="E93" s="120"/>
      <c r="F93" s="120"/>
      <c r="G93" s="13" t="s">
        <v>1148</v>
      </c>
      <c r="H93" s="19"/>
      <c r="I93" s="50"/>
    </row>
    <row r="94" spans="1:9">
      <c r="A94" s="120"/>
      <c r="B94" s="120"/>
      <c r="C94" s="120" t="s">
        <v>1149</v>
      </c>
      <c r="D94" s="120"/>
      <c r="E94" s="120"/>
      <c r="F94" s="120"/>
      <c r="G94" s="13" t="s">
        <v>1150</v>
      </c>
      <c r="H94" s="20"/>
      <c r="I94" s="50"/>
    </row>
    <row r="95" spans="1:9">
      <c r="A95" s="120"/>
      <c r="B95" s="120"/>
      <c r="C95" s="120" t="s">
        <v>1151</v>
      </c>
      <c r="D95" s="120"/>
      <c r="E95" s="120"/>
      <c r="F95" s="120"/>
      <c r="G95" s="13" t="s">
        <v>1152</v>
      </c>
      <c r="H95" s="19"/>
      <c r="I95" s="50"/>
    </row>
    <row r="96" spans="1:9">
      <c r="A96" s="120"/>
      <c r="B96" s="120"/>
      <c r="C96" s="120" t="s">
        <v>1153</v>
      </c>
      <c r="D96" s="120"/>
      <c r="E96" s="120"/>
      <c r="F96" s="120"/>
      <c r="G96" s="13" t="s">
        <v>1154</v>
      </c>
      <c r="H96" s="20"/>
      <c r="I96" s="50"/>
    </row>
    <row r="97" spans="1:9">
      <c r="A97" s="120"/>
      <c r="B97" s="120"/>
      <c r="C97" s="120" t="s">
        <v>1155</v>
      </c>
      <c r="D97" s="120"/>
      <c r="E97" s="120"/>
      <c r="F97" s="120"/>
      <c r="G97" s="13" t="s">
        <v>1156</v>
      </c>
      <c r="H97" s="19"/>
      <c r="I97" s="50"/>
    </row>
    <row r="98" spans="1:9">
      <c r="A98" s="120"/>
      <c r="B98" s="120"/>
      <c r="C98" s="120" t="s">
        <v>1157</v>
      </c>
      <c r="D98" s="120"/>
      <c r="E98" s="120"/>
      <c r="F98" s="120"/>
      <c r="G98" s="13" t="s">
        <v>1158</v>
      </c>
      <c r="H98" s="20"/>
      <c r="I98" s="50"/>
    </row>
    <row r="99" spans="1:9">
      <c r="A99" s="120"/>
      <c r="B99" s="120"/>
      <c r="C99" s="120" t="s">
        <v>1159</v>
      </c>
      <c r="D99" s="120"/>
      <c r="E99" s="120"/>
      <c r="F99" s="120"/>
      <c r="G99" s="13" t="s">
        <v>1160</v>
      </c>
      <c r="H99" s="19"/>
      <c r="I99" s="50"/>
    </row>
    <row r="100" spans="1:9">
      <c r="A100" s="120"/>
      <c r="B100" s="120"/>
      <c r="C100" s="120" t="s">
        <v>1161</v>
      </c>
      <c r="D100" s="120"/>
      <c r="E100" s="120"/>
      <c r="F100" s="120"/>
      <c r="G100" s="13" t="s">
        <v>1162</v>
      </c>
      <c r="H100" s="20"/>
      <c r="I100" s="50"/>
    </row>
    <row r="101" spans="1:9">
      <c r="A101" s="120"/>
      <c r="B101" s="120"/>
      <c r="C101" s="120" t="s">
        <v>1163</v>
      </c>
      <c r="D101" s="120"/>
      <c r="E101" s="120"/>
      <c r="F101" s="120"/>
      <c r="G101" s="13" t="s">
        <v>1164</v>
      </c>
      <c r="H101" s="19"/>
      <c r="I101" s="50"/>
    </row>
    <row r="102" spans="1:9">
      <c r="A102" s="120"/>
      <c r="B102" s="120"/>
      <c r="C102" s="120" t="s">
        <v>1165</v>
      </c>
      <c r="D102" s="120"/>
      <c r="E102" s="120"/>
      <c r="F102" s="120"/>
      <c r="G102" s="13" t="s">
        <v>1166</v>
      </c>
      <c r="H102" s="20"/>
      <c r="I102" s="85"/>
    </row>
    <row r="103" spans="1:9">
      <c r="A103" s="120"/>
      <c r="B103" s="120"/>
      <c r="C103" s="120" t="s">
        <v>1167</v>
      </c>
      <c r="D103" s="120"/>
      <c r="E103" s="120"/>
      <c r="F103" s="120"/>
      <c r="G103" s="13" t="s">
        <v>1168</v>
      </c>
      <c r="H103" s="87"/>
      <c r="I103" s="73"/>
    </row>
    <row r="104" spans="1:9">
      <c r="I104" s="86"/>
    </row>
  </sheetData>
  <mergeCells count="110">
    <mergeCell ref="E18:F18"/>
    <mergeCell ref="E19:E21"/>
    <mergeCell ref="D22:F22"/>
    <mergeCell ref="D23:F23"/>
    <mergeCell ref="D24:F24"/>
    <mergeCell ref="A2:G3"/>
    <mergeCell ref="A4:A103"/>
    <mergeCell ref="B4:F4"/>
    <mergeCell ref="B5:B60"/>
    <mergeCell ref="C5:F5"/>
    <mergeCell ref="C6:C60"/>
    <mergeCell ref="D6:F6"/>
    <mergeCell ref="D7:D16"/>
    <mergeCell ref="E7:F7"/>
    <mergeCell ref="E8:E9"/>
    <mergeCell ref="E10:F10"/>
    <mergeCell ref="E11:F11"/>
    <mergeCell ref="E12:E15"/>
    <mergeCell ref="E16:F16"/>
    <mergeCell ref="D17:D21"/>
    <mergeCell ref="E17:F17"/>
    <mergeCell ref="D34:D37"/>
    <mergeCell ref="E34:F34"/>
    <mergeCell ref="E35:F35"/>
    <mergeCell ref="E36:F36"/>
    <mergeCell ref="E37:F37"/>
    <mergeCell ref="D25:F25"/>
    <mergeCell ref="D26:F26"/>
    <mergeCell ref="D27:F27"/>
    <mergeCell ref="D28:D33"/>
    <mergeCell ref="E28:F28"/>
    <mergeCell ref="E29:F29"/>
    <mergeCell ref="E30:F30"/>
    <mergeCell ref="E31:F31"/>
    <mergeCell ref="E32:F32"/>
    <mergeCell ref="E33:F33"/>
    <mergeCell ref="D42:F42"/>
    <mergeCell ref="D43:D46"/>
    <mergeCell ref="E43:F43"/>
    <mergeCell ref="E44:F44"/>
    <mergeCell ref="E45:F45"/>
    <mergeCell ref="E46:F46"/>
    <mergeCell ref="D38:D40"/>
    <mergeCell ref="E38:F38"/>
    <mergeCell ref="E39:F39"/>
    <mergeCell ref="E40:F40"/>
    <mergeCell ref="D41:F41"/>
    <mergeCell ref="D52:F52"/>
    <mergeCell ref="D53:F53"/>
    <mergeCell ref="D54:F54"/>
    <mergeCell ref="D55:F55"/>
    <mergeCell ref="D56:F56"/>
    <mergeCell ref="D47:F47"/>
    <mergeCell ref="D48:F48"/>
    <mergeCell ref="D49:F49"/>
    <mergeCell ref="D50:F50"/>
    <mergeCell ref="D51:F51"/>
    <mergeCell ref="B61:B81"/>
    <mergeCell ref="C61:F61"/>
    <mergeCell ref="C62:C70"/>
    <mergeCell ref="D62:F62"/>
    <mergeCell ref="D63:F63"/>
    <mergeCell ref="D64:F64"/>
    <mergeCell ref="D65:F65"/>
    <mergeCell ref="D66:D69"/>
    <mergeCell ref="E66:F66"/>
    <mergeCell ref="E67:F67"/>
    <mergeCell ref="E68:F68"/>
    <mergeCell ref="E69:F69"/>
    <mergeCell ref="C75:F75"/>
    <mergeCell ref="C76:F76"/>
    <mergeCell ref="C77:F77"/>
    <mergeCell ref="C78:F78"/>
    <mergeCell ref="C79:F79"/>
    <mergeCell ref="D70:F70"/>
    <mergeCell ref="C71:F71"/>
    <mergeCell ref="C72:F72"/>
    <mergeCell ref="D57:F57"/>
    <mergeCell ref="D58:F58"/>
    <mergeCell ref="D59:F59"/>
    <mergeCell ref="D60:F60"/>
    <mergeCell ref="C97:F97"/>
    <mergeCell ref="C73:F73"/>
    <mergeCell ref="C74:F74"/>
    <mergeCell ref="C80:F80"/>
    <mergeCell ref="C81:F81"/>
    <mergeCell ref="B82:B103"/>
    <mergeCell ref="C82:F82"/>
    <mergeCell ref="C83:C91"/>
    <mergeCell ref="D83:F83"/>
    <mergeCell ref="D84:F84"/>
    <mergeCell ref="D85:F85"/>
    <mergeCell ref="D86:F86"/>
    <mergeCell ref="D87:D90"/>
    <mergeCell ref="E87:F87"/>
    <mergeCell ref="E88:F88"/>
    <mergeCell ref="E89:F89"/>
    <mergeCell ref="E90:F90"/>
    <mergeCell ref="D91:F91"/>
    <mergeCell ref="C92:F92"/>
    <mergeCell ref="C103:F103"/>
    <mergeCell ref="C98:F98"/>
    <mergeCell ref="C99:F99"/>
    <mergeCell ref="C100:F100"/>
    <mergeCell ref="C101:F101"/>
    <mergeCell ref="C102:F102"/>
    <mergeCell ref="C93:F93"/>
    <mergeCell ref="C94:F94"/>
    <mergeCell ref="C95:F95"/>
    <mergeCell ref="C96:F96"/>
  </mergeCells>
  <hyperlinks>
    <hyperlink ref="A1" location="'TOC'!B35"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1:E14"/>
  <sheetViews>
    <sheetView zoomScaleNormal="100" workbookViewId="0">
      <selection activeCell="K25" sqref="K25"/>
    </sheetView>
  </sheetViews>
  <sheetFormatPr defaultColWidth="9.140625" defaultRowHeight="15"/>
  <cols>
    <col min="1" max="2" width="9.140625" style="29"/>
    <col min="3" max="3" width="18.28515625" style="29" bestFit="1" customWidth="1"/>
    <col min="4" max="4" width="18.85546875" style="29" customWidth="1"/>
    <col min="5" max="5" width="2.85546875" style="29" customWidth="1"/>
    <col min="6" max="16384" width="9.140625" style="29"/>
  </cols>
  <sheetData>
    <row r="1" spans="2:5" ht="15.75" thickBot="1"/>
    <row r="2" spans="2:5">
      <c r="B2" s="30" t="s">
        <v>1171</v>
      </c>
      <c r="C2" s="31"/>
      <c r="D2" s="31"/>
      <c r="E2" s="32"/>
    </row>
    <row r="3" spans="2:5">
      <c r="B3" s="33"/>
      <c r="C3" s="34"/>
      <c r="D3" s="34"/>
      <c r="E3" s="35"/>
    </row>
    <row r="4" spans="2:5">
      <c r="B4" s="133" t="s">
        <v>1172</v>
      </c>
      <c r="C4" s="134"/>
      <c r="D4" s="134"/>
      <c r="E4" s="35"/>
    </row>
    <row r="5" spans="2:5">
      <c r="B5" s="133"/>
      <c r="C5" s="134"/>
      <c r="D5" s="134"/>
      <c r="E5" s="35"/>
    </row>
    <row r="6" spans="2:5">
      <c r="B6" s="36"/>
      <c r="C6" s="37"/>
      <c r="D6" s="37"/>
      <c r="E6" s="35"/>
    </row>
    <row r="7" spans="2:5" ht="15.75" thickBot="1">
      <c r="B7" s="38"/>
      <c r="C7" s="34" t="s">
        <v>1173</v>
      </c>
      <c r="D7" s="34" t="s">
        <v>1174</v>
      </c>
      <c r="E7" s="35"/>
    </row>
    <row r="8" spans="2:5">
      <c r="B8" s="39"/>
      <c r="C8" s="31" t="s">
        <v>1175</v>
      </c>
      <c r="D8" s="40" t="str">
        <f>IF(ISBLANK('F 01.01'!$F$75),"",'F 01.01'!$F$75)</f>
        <v/>
      </c>
      <c r="E8" s="32"/>
    </row>
    <row r="9" spans="2:5" ht="15.75" thickBot="1">
      <c r="B9" s="41"/>
      <c r="C9" s="42" t="s">
        <v>1176</v>
      </c>
      <c r="D9" s="43" t="str">
        <f>IF(ISBLANK('F 01.09'!$E$15),"",'F 01.09'!$E$15)</f>
        <v/>
      </c>
      <c r="E9" s="44"/>
    </row>
    <row r="10" spans="2:5" ht="15.75" thickBot="1">
      <c r="B10" s="38"/>
      <c r="C10" s="34"/>
      <c r="D10" s="34"/>
      <c r="E10" s="35"/>
    </row>
    <row r="11" spans="2:5">
      <c r="B11" s="39"/>
      <c r="C11" s="31" t="s">
        <v>1177</v>
      </c>
      <c r="D11" s="40" t="str">
        <f>IF(ISBLANK('F 01.02'!$F$53),"",'F 01.02'!$F$53)</f>
        <v/>
      </c>
      <c r="E11" s="32"/>
    </row>
    <row r="12" spans="2:5" ht="15.75" thickBot="1">
      <c r="B12" s="41"/>
      <c r="C12" s="42" t="s">
        <v>1178</v>
      </c>
      <c r="D12" s="43" t="str">
        <f>IF(ISBLANK('F 01.09'!$E$27),"",'F 01.09'!$E$27)</f>
        <v/>
      </c>
      <c r="E12" s="44"/>
    </row>
    <row r="13" spans="2:5">
      <c r="B13" s="38"/>
      <c r="C13" s="34"/>
      <c r="D13" s="34"/>
      <c r="E13" s="35"/>
    </row>
    <row r="14" spans="2:5" ht="15.75" thickBot="1">
      <c r="B14" s="41"/>
      <c r="C14" s="42"/>
      <c r="D14" s="42"/>
      <c r="E14" s="44"/>
    </row>
  </sheetData>
  <mergeCells count="1">
    <mergeCell ref="B4:D5"/>
  </mergeCells>
  <conditionalFormatting sqref="D8">
    <cfRule type="expression" dxfId="3" priority="4">
      <formula>IF(AND(ISNUMBER($D$8),ISNUMBER($D$9)),$D$8&lt;&gt;$D$9,NOT(OR($D$8="",$D$9="")))</formula>
    </cfRule>
  </conditionalFormatting>
  <conditionalFormatting sqref="D11">
    <cfRule type="expression" dxfId="2" priority="3">
      <formula>IF(AND(ISNUMBER($D$11),ISNUMBER($D$12)),$D$11&lt;&gt;$D$12,NOT(OR($D$11="",$D$12="")))</formula>
    </cfRule>
  </conditionalFormatting>
  <conditionalFormatting sqref="D9">
    <cfRule type="expression" dxfId="1" priority="2">
      <formula>IF(AND(ISNUMBER($D$8),ISNUMBER($D$9)),$D$8&lt;&gt;$D$9,NOT(OR($D$8="",$D$9="")))</formula>
    </cfRule>
  </conditionalFormatting>
  <conditionalFormatting sqref="D12">
    <cfRule type="expression" dxfId="0" priority="1">
      <formula>IF(AND(ISNUMBER($D$11),ISNUMBER($D$12)),$D$11&lt;&gt;$D$12,NOT(OR($D$11="",$D$12="")))</formula>
    </cfRule>
  </conditionalFormatting>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T10"/>
  <sheetViews>
    <sheetView workbookViewId="0"/>
  </sheetViews>
  <sheetFormatPr defaultRowHeight="15"/>
  <sheetData>
    <row r="1" spans="1:358">
      <c r="A1" t="s">
        <v>9</v>
      </c>
      <c r="B1" t="s">
        <v>10</v>
      </c>
      <c r="C1" t="s">
        <v>11</v>
      </c>
      <c r="D1" t="s">
        <v>12</v>
      </c>
      <c r="E1" t="s">
        <v>13</v>
      </c>
      <c r="F1" t="s">
        <v>14</v>
      </c>
      <c r="G1" t="s">
        <v>15</v>
      </c>
      <c r="H1" t="s">
        <v>16</v>
      </c>
      <c r="I1" t="s">
        <v>17</v>
      </c>
      <c r="J1" t="s">
        <v>18</v>
      </c>
      <c r="K1" t="s">
        <v>19</v>
      </c>
      <c r="L1" t="s">
        <v>20</v>
      </c>
      <c r="M1" t="s">
        <v>21</v>
      </c>
      <c r="N1" t="s">
        <v>22</v>
      </c>
      <c r="O1" t="s">
        <v>23</v>
      </c>
      <c r="P1" t="s">
        <v>24</v>
      </c>
      <c r="Q1" t="s">
        <v>25</v>
      </c>
      <c r="R1" t="s">
        <v>26</v>
      </c>
      <c r="S1" t="s">
        <v>27</v>
      </c>
      <c r="T1" t="s">
        <v>28</v>
      </c>
      <c r="U1" t="s">
        <v>29</v>
      </c>
      <c r="V1" t="s">
        <v>30</v>
      </c>
      <c r="W1" t="s">
        <v>31</v>
      </c>
      <c r="X1" t="s">
        <v>8</v>
      </c>
      <c r="Y1" t="s">
        <v>32</v>
      </c>
      <c r="Z1" t="s">
        <v>33</v>
      </c>
      <c r="AA1" t="s">
        <v>34</v>
      </c>
      <c r="AB1" t="s">
        <v>35</v>
      </c>
      <c r="AC1" t="s">
        <v>36</v>
      </c>
      <c r="AD1" t="s">
        <v>37</v>
      </c>
      <c r="AE1" t="s">
        <v>38</v>
      </c>
      <c r="AF1" t="s">
        <v>39</v>
      </c>
      <c r="AG1" t="s">
        <v>40</v>
      </c>
      <c r="AH1" t="s">
        <v>41</v>
      </c>
      <c r="AI1" t="s">
        <v>42</v>
      </c>
      <c r="AJ1" t="s">
        <v>43</v>
      </c>
      <c r="AK1" t="s">
        <v>44</v>
      </c>
      <c r="AL1" t="s">
        <v>45</v>
      </c>
      <c r="AM1" t="s">
        <v>46</v>
      </c>
      <c r="AN1" t="s">
        <v>47</v>
      </c>
      <c r="AO1" t="s">
        <v>48</v>
      </c>
      <c r="AP1" t="s">
        <v>49</v>
      </c>
      <c r="AQ1" t="s">
        <v>50</v>
      </c>
      <c r="AR1" t="s">
        <v>51</v>
      </c>
      <c r="AS1" t="s">
        <v>52</v>
      </c>
      <c r="AT1" t="s">
        <v>53</v>
      </c>
      <c r="AU1" t="s">
        <v>54</v>
      </c>
      <c r="AV1" t="s">
        <v>55</v>
      </c>
      <c r="AW1" t="s">
        <v>56</v>
      </c>
      <c r="AX1" t="s">
        <v>57</v>
      </c>
      <c r="AY1" t="s">
        <v>58</v>
      </c>
      <c r="AZ1" t="s">
        <v>59</v>
      </c>
      <c r="BA1" t="s">
        <v>60</v>
      </c>
      <c r="BB1" t="s">
        <v>61</v>
      </c>
      <c r="BC1" t="s">
        <v>62</v>
      </c>
      <c r="BD1" t="s">
        <v>63</v>
      </c>
      <c r="BE1" t="s">
        <v>64</v>
      </c>
      <c r="BF1" t="s">
        <v>65</v>
      </c>
      <c r="BG1" t="s">
        <v>66</v>
      </c>
      <c r="BH1" t="s">
        <v>67</v>
      </c>
      <c r="BI1" t="s">
        <v>68</v>
      </c>
      <c r="BJ1" t="s">
        <v>69</v>
      </c>
      <c r="BK1" t="s">
        <v>70</v>
      </c>
      <c r="BL1" t="s">
        <v>71</v>
      </c>
      <c r="BM1" t="s">
        <v>72</v>
      </c>
      <c r="BN1" t="s">
        <v>73</v>
      </c>
      <c r="BO1" t="s">
        <v>74</v>
      </c>
      <c r="BP1" t="s">
        <v>75</v>
      </c>
      <c r="BQ1" t="s">
        <v>76</v>
      </c>
      <c r="BR1" t="s">
        <v>77</v>
      </c>
      <c r="BS1" t="s">
        <v>78</v>
      </c>
      <c r="BT1" t="s">
        <v>79</v>
      </c>
      <c r="BU1" t="s">
        <v>80</v>
      </c>
      <c r="BV1" t="s">
        <v>81</v>
      </c>
      <c r="BW1" t="s">
        <v>82</v>
      </c>
    </row>
    <row r="2" spans="1:358">
      <c r="A2" t="s">
        <v>94</v>
      </c>
      <c r="B2" t="s">
        <v>95</v>
      </c>
    </row>
    <row r="3" spans="1:358">
      <c r="A3" t="s">
        <v>163</v>
      </c>
      <c r="B3" t="s">
        <v>164</v>
      </c>
    </row>
    <row r="4" spans="1:358">
      <c r="A4" t="s">
        <v>167</v>
      </c>
      <c r="B4" t="s">
        <v>168</v>
      </c>
    </row>
    <row r="5" spans="1:358">
      <c r="A5" t="s">
        <v>563</v>
      </c>
      <c r="B5" t="s">
        <v>564</v>
      </c>
      <c r="C5" t="s">
        <v>565</v>
      </c>
      <c r="D5" t="s">
        <v>566</v>
      </c>
      <c r="E5" t="s">
        <v>567</v>
      </c>
      <c r="F5" t="s">
        <v>568</v>
      </c>
      <c r="G5" t="s">
        <v>569</v>
      </c>
      <c r="H5" t="s">
        <v>570</v>
      </c>
      <c r="I5" t="s">
        <v>571</v>
      </c>
      <c r="J5" t="s">
        <v>572</v>
      </c>
      <c r="K5" t="s">
        <v>573</v>
      </c>
      <c r="L5" t="s">
        <v>574</v>
      </c>
      <c r="M5" t="s">
        <v>575</v>
      </c>
      <c r="N5" t="s">
        <v>576</v>
      </c>
      <c r="O5" t="s">
        <v>577</v>
      </c>
      <c r="P5" t="s">
        <v>578</v>
      </c>
      <c r="Q5" t="s">
        <v>579</v>
      </c>
      <c r="R5" t="s">
        <v>580</v>
      </c>
      <c r="S5" t="s">
        <v>581</v>
      </c>
      <c r="T5" t="s">
        <v>582</v>
      </c>
      <c r="U5" t="s">
        <v>583</v>
      </c>
      <c r="V5" t="s">
        <v>584</v>
      </c>
      <c r="W5" t="s">
        <v>585</v>
      </c>
      <c r="X5" t="s">
        <v>586</v>
      </c>
      <c r="Y5" t="s">
        <v>587</v>
      </c>
      <c r="Z5" t="s">
        <v>588</v>
      </c>
      <c r="AA5" t="s">
        <v>589</v>
      </c>
      <c r="AB5" t="s">
        <v>590</v>
      </c>
      <c r="AC5" t="s">
        <v>591</v>
      </c>
      <c r="AD5" t="s">
        <v>592</v>
      </c>
      <c r="AE5" t="s">
        <v>593</v>
      </c>
      <c r="AF5" t="s">
        <v>594</v>
      </c>
      <c r="AG5" t="s">
        <v>595</v>
      </c>
      <c r="AH5" t="s">
        <v>596</v>
      </c>
      <c r="AI5" t="s">
        <v>597</v>
      </c>
      <c r="AJ5" t="s">
        <v>598</v>
      </c>
      <c r="AK5" t="s">
        <v>599</v>
      </c>
      <c r="AL5" t="s">
        <v>600</v>
      </c>
      <c r="AM5" t="s">
        <v>601</v>
      </c>
      <c r="AN5" t="s">
        <v>602</v>
      </c>
      <c r="AO5" t="s">
        <v>603</v>
      </c>
      <c r="AP5" t="s">
        <v>604</v>
      </c>
      <c r="AQ5" t="s">
        <v>605</v>
      </c>
      <c r="AR5" t="s">
        <v>606</v>
      </c>
      <c r="AS5" t="s">
        <v>607</v>
      </c>
      <c r="AT5" t="s">
        <v>608</v>
      </c>
      <c r="AU5" t="s">
        <v>609</v>
      </c>
      <c r="AV5" t="s">
        <v>610</v>
      </c>
      <c r="AW5" t="s">
        <v>611</v>
      </c>
      <c r="AX5" t="s">
        <v>612</v>
      </c>
      <c r="AY5" t="s">
        <v>613</v>
      </c>
      <c r="AZ5" t="s">
        <v>614</v>
      </c>
      <c r="BA5" t="s">
        <v>615</v>
      </c>
      <c r="BB5" t="s">
        <v>616</v>
      </c>
      <c r="BC5" t="s">
        <v>617</v>
      </c>
      <c r="BD5" t="s">
        <v>618</v>
      </c>
      <c r="BE5" t="s">
        <v>619</v>
      </c>
      <c r="BF5" t="s">
        <v>620</v>
      </c>
      <c r="BG5" t="s">
        <v>621</v>
      </c>
      <c r="BH5" t="s">
        <v>622</v>
      </c>
      <c r="BI5" t="s">
        <v>623</v>
      </c>
      <c r="BJ5" t="s">
        <v>624</v>
      </c>
      <c r="BK5" t="s">
        <v>625</v>
      </c>
      <c r="BL5" t="s">
        <v>626</v>
      </c>
      <c r="BM5" t="s">
        <v>627</v>
      </c>
      <c r="BN5" t="s">
        <v>628</v>
      </c>
      <c r="BO5" t="s">
        <v>629</v>
      </c>
      <c r="BP5" t="s">
        <v>630</v>
      </c>
      <c r="BQ5" t="s">
        <v>631</v>
      </c>
      <c r="BR5" t="s">
        <v>632</v>
      </c>
      <c r="BS5" t="s">
        <v>633</v>
      </c>
      <c r="BT5" t="s">
        <v>634</v>
      </c>
      <c r="BU5" t="s">
        <v>635</v>
      </c>
      <c r="BV5" t="s">
        <v>636</v>
      </c>
      <c r="BW5" t="s">
        <v>637</v>
      </c>
      <c r="BX5" t="s">
        <v>638</v>
      </c>
      <c r="BY5" t="s">
        <v>639</v>
      </c>
      <c r="BZ5" t="s">
        <v>640</v>
      </c>
      <c r="CA5" t="s">
        <v>641</v>
      </c>
      <c r="CB5" t="s">
        <v>642</v>
      </c>
      <c r="CC5" t="s">
        <v>643</v>
      </c>
      <c r="CD5" t="s">
        <v>644</v>
      </c>
      <c r="CE5" t="s">
        <v>645</v>
      </c>
      <c r="CF5" t="s">
        <v>646</v>
      </c>
      <c r="CG5" t="s">
        <v>647</v>
      </c>
      <c r="CH5" t="s">
        <v>648</v>
      </c>
      <c r="CI5" t="s">
        <v>649</v>
      </c>
      <c r="CJ5" t="s">
        <v>650</v>
      </c>
      <c r="CK5" t="s">
        <v>651</v>
      </c>
      <c r="CL5" t="s">
        <v>652</v>
      </c>
      <c r="CM5" t="s">
        <v>653</v>
      </c>
      <c r="CN5" t="s">
        <v>654</v>
      </c>
      <c r="CO5" t="s">
        <v>655</v>
      </c>
      <c r="CP5" t="s">
        <v>656</v>
      </c>
      <c r="CQ5" t="s">
        <v>657</v>
      </c>
      <c r="CR5" t="s">
        <v>658</v>
      </c>
      <c r="CS5" t="s">
        <v>659</v>
      </c>
      <c r="CT5" t="s">
        <v>660</v>
      </c>
      <c r="CU5" t="s">
        <v>661</v>
      </c>
      <c r="CV5" t="s">
        <v>662</v>
      </c>
      <c r="CW5" t="s">
        <v>663</v>
      </c>
      <c r="CX5" t="s">
        <v>664</v>
      </c>
      <c r="CY5" t="s">
        <v>665</v>
      </c>
      <c r="CZ5" t="s">
        <v>666</v>
      </c>
      <c r="DA5" t="s">
        <v>667</v>
      </c>
      <c r="DB5" t="s">
        <v>668</v>
      </c>
      <c r="DC5" t="s">
        <v>669</v>
      </c>
      <c r="DD5" t="s">
        <v>670</v>
      </c>
      <c r="DE5" t="s">
        <v>671</v>
      </c>
      <c r="DF5" t="s">
        <v>672</v>
      </c>
      <c r="DG5" t="s">
        <v>673</v>
      </c>
      <c r="DH5" t="s">
        <v>674</v>
      </c>
      <c r="DI5" t="s">
        <v>675</v>
      </c>
      <c r="DJ5" t="s">
        <v>676</v>
      </c>
      <c r="DK5" t="s">
        <v>677</v>
      </c>
      <c r="DL5" t="s">
        <v>678</v>
      </c>
      <c r="DM5" t="s">
        <v>679</v>
      </c>
      <c r="DN5" t="s">
        <v>680</v>
      </c>
      <c r="DO5" t="s">
        <v>681</v>
      </c>
      <c r="DP5" t="s">
        <v>682</v>
      </c>
      <c r="DQ5" t="s">
        <v>683</v>
      </c>
      <c r="DR5" t="s">
        <v>684</v>
      </c>
      <c r="DS5" t="s">
        <v>685</v>
      </c>
      <c r="DT5" t="s">
        <v>686</v>
      </c>
      <c r="DU5" t="s">
        <v>687</v>
      </c>
      <c r="DV5" t="s">
        <v>688</v>
      </c>
      <c r="DW5" t="s">
        <v>689</v>
      </c>
      <c r="DX5" t="s">
        <v>690</v>
      </c>
      <c r="DY5" t="s">
        <v>691</v>
      </c>
      <c r="DZ5" t="s">
        <v>692</v>
      </c>
      <c r="EA5" t="s">
        <v>693</v>
      </c>
      <c r="EB5" t="s">
        <v>694</v>
      </c>
      <c r="EC5" t="s">
        <v>695</v>
      </c>
      <c r="ED5" t="s">
        <v>696</v>
      </c>
      <c r="EE5" t="s">
        <v>697</v>
      </c>
      <c r="EF5" t="s">
        <v>698</v>
      </c>
      <c r="EG5" t="s">
        <v>699</v>
      </c>
      <c r="EH5" t="s">
        <v>700</v>
      </c>
      <c r="EI5" t="s">
        <v>701</v>
      </c>
      <c r="EJ5" t="s">
        <v>702</v>
      </c>
      <c r="EK5" t="s">
        <v>703</v>
      </c>
      <c r="EL5" t="s">
        <v>704</v>
      </c>
      <c r="EM5" t="s">
        <v>705</v>
      </c>
      <c r="EN5" t="s">
        <v>706</v>
      </c>
      <c r="EO5" t="s">
        <v>707</v>
      </c>
      <c r="EP5" t="s">
        <v>708</v>
      </c>
      <c r="EQ5" t="s">
        <v>709</v>
      </c>
      <c r="ER5" t="s">
        <v>710</v>
      </c>
      <c r="ES5" t="s">
        <v>711</v>
      </c>
      <c r="ET5" t="s">
        <v>712</v>
      </c>
      <c r="EU5" t="s">
        <v>713</v>
      </c>
      <c r="EV5" t="s">
        <v>714</v>
      </c>
      <c r="EW5" t="s">
        <v>715</v>
      </c>
      <c r="EX5" t="s">
        <v>716</v>
      </c>
      <c r="EY5" t="s">
        <v>717</v>
      </c>
      <c r="EZ5" t="s">
        <v>718</v>
      </c>
      <c r="FA5" t="s">
        <v>719</v>
      </c>
      <c r="FB5" t="s">
        <v>720</v>
      </c>
      <c r="FC5" t="s">
        <v>721</v>
      </c>
      <c r="FD5" t="s">
        <v>722</v>
      </c>
      <c r="FE5" t="s">
        <v>723</v>
      </c>
      <c r="FF5" t="s">
        <v>724</v>
      </c>
      <c r="FG5" t="s">
        <v>725</v>
      </c>
      <c r="FH5" t="s">
        <v>726</v>
      </c>
      <c r="FI5" t="s">
        <v>727</v>
      </c>
      <c r="FJ5" t="s">
        <v>728</v>
      </c>
      <c r="FK5" t="s">
        <v>729</v>
      </c>
      <c r="FL5" t="s">
        <v>730</v>
      </c>
      <c r="FM5" t="s">
        <v>731</v>
      </c>
      <c r="FN5" t="s">
        <v>732</v>
      </c>
      <c r="FO5" t="s">
        <v>733</v>
      </c>
      <c r="FP5" t="s">
        <v>734</v>
      </c>
      <c r="FQ5" t="s">
        <v>735</v>
      </c>
      <c r="FR5" t="s">
        <v>736</v>
      </c>
      <c r="FS5" t="s">
        <v>737</v>
      </c>
      <c r="FT5" t="s">
        <v>738</v>
      </c>
      <c r="FU5" t="s">
        <v>739</v>
      </c>
      <c r="FV5" t="s">
        <v>740</v>
      </c>
      <c r="FW5" t="s">
        <v>741</v>
      </c>
      <c r="FX5" t="s">
        <v>742</v>
      </c>
      <c r="FY5" t="s">
        <v>743</v>
      </c>
      <c r="FZ5" t="s">
        <v>744</v>
      </c>
      <c r="GA5" t="s">
        <v>745</v>
      </c>
      <c r="GB5" t="s">
        <v>746</v>
      </c>
      <c r="GC5" t="s">
        <v>747</v>
      </c>
      <c r="GD5" t="s">
        <v>748</v>
      </c>
      <c r="GE5" t="s">
        <v>749</v>
      </c>
      <c r="GF5" t="s">
        <v>750</v>
      </c>
      <c r="GG5" t="s">
        <v>751</v>
      </c>
      <c r="GH5" t="s">
        <v>752</v>
      </c>
      <c r="GI5" t="s">
        <v>753</v>
      </c>
      <c r="GJ5" t="s">
        <v>754</v>
      </c>
      <c r="GK5" t="s">
        <v>755</v>
      </c>
      <c r="GL5" t="s">
        <v>756</v>
      </c>
      <c r="GM5" t="s">
        <v>757</v>
      </c>
      <c r="GN5" t="s">
        <v>758</v>
      </c>
      <c r="GO5" t="s">
        <v>759</v>
      </c>
      <c r="GP5" t="s">
        <v>760</v>
      </c>
      <c r="GQ5" t="s">
        <v>761</v>
      </c>
      <c r="GR5" t="s">
        <v>762</v>
      </c>
      <c r="GS5" t="s">
        <v>763</v>
      </c>
      <c r="GT5" t="s">
        <v>764</v>
      </c>
      <c r="GU5" t="s">
        <v>765</v>
      </c>
      <c r="GV5" t="s">
        <v>766</v>
      </c>
      <c r="GW5" t="s">
        <v>767</v>
      </c>
      <c r="GX5" t="s">
        <v>768</v>
      </c>
      <c r="GY5" t="s">
        <v>769</v>
      </c>
      <c r="GZ5" t="s">
        <v>770</v>
      </c>
      <c r="HA5" t="s">
        <v>771</v>
      </c>
      <c r="HB5" t="s">
        <v>772</v>
      </c>
      <c r="HC5" t="s">
        <v>773</v>
      </c>
      <c r="HD5" t="s">
        <v>774</v>
      </c>
      <c r="HE5" t="s">
        <v>775</v>
      </c>
      <c r="HF5" t="s">
        <v>776</v>
      </c>
      <c r="HG5" t="s">
        <v>777</v>
      </c>
      <c r="HH5" t="s">
        <v>778</v>
      </c>
      <c r="HI5" t="s">
        <v>779</v>
      </c>
      <c r="HJ5" t="s">
        <v>780</v>
      </c>
      <c r="HK5" t="s">
        <v>781</v>
      </c>
      <c r="HL5" t="s">
        <v>782</v>
      </c>
      <c r="HM5" t="s">
        <v>783</v>
      </c>
      <c r="HN5" t="s">
        <v>784</v>
      </c>
      <c r="HO5" t="s">
        <v>785</v>
      </c>
      <c r="HP5" t="s">
        <v>786</v>
      </c>
      <c r="HQ5" t="s">
        <v>787</v>
      </c>
      <c r="HR5" t="s">
        <v>788</v>
      </c>
      <c r="HS5" t="s">
        <v>789</v>
      </c>
      <c r="HT5" t="s">
        <v>790</v>
      </c>
      <c r="HU5" t="s">
        <v>791</v>
      </c>
      <c r="HV5" t="s">
        <v>792</v>
      </c>
      <c r="HW5" t="s">
        <v>793</v>
      </c>
      <c r="HX5" t="s">
        <v>794</v>
      </c>
      <c r="HY5" t="s">
        <v>795</v>
      </c>
      <c r="HZ5" t="s">
        <v>796</v>
      </c>
      <c r="IA5" t="s">
        <v>797</v>
      </c>
      <c r="IB5" t="s">
        <v>798</v>
      </c>
      <c r="IC5" t="s">
        <v>799</v>
      </c>
      <c r="ID5" t="s">
        <v>800</v>
      </c>
      <c r="IE5" t="s">
        <v>801</v>
      </c>
      <c r="IF5" t="s">
        <v>802</v>
      </c>
      <c r="IG5" t="s">
        <v>803</v>
      </c>
      <c r="IH5" t="s">
        <v>804</v>
      </c>
      <c r="II5" t="s">
        <v>805</v>
      </c>
      <c r="IJ5" t="s">
        <v>806</v>
      </c>
      <c r="IK5" t="s">
        <v>807</v>
      </c>
      <c r="IL5" t="s">
        <v>808</v>
      </c>
      <c r="IM5" t="s">
        <v>809</v>
      </c>
      <c r="IN5" t="s">
        <v>810</v>
      </c>
      <c r="IO5" t="s">
        <v>811</v>
      </c>
      <c r="IP5" t="s">
        <v>812</v>
      </c>
      <c r="IQ5" t="s">
        <v>813</v>
      </c>
      <c r="IR5" t="s">
        <v>814</v>
      </c>
      <c r="IS5" t="s">
        <v>815</v>
      </c>
      <c r="IT5" t="s">
        <v>816</v>
      </c>
      <c r="IU5" t="s">
        <v>817</v>
      </c>
      <c r="IV5" t="s">
        <v>818</v>
      </c>
      <c r="IW5" t="s">
        <v>819</v>
      </c>
      <c r="IX5" t="s">
        <v>820</v>
      </c>
      <c r="IY5" t="s">
        <v>821</v>
      </c>
      <c r="IZ5" t="s">
        <v>822</v>
      </c>
      <c r="JA5" t="s">
        <v>823</v>
      </c>
      <c r="JB5" t="s">
        <v>824</v>
      </c>
      <c r="JC5" t="s">
        <v>825</v>
      </c>
      <c r="JD5" t="s">
        <v>826</v>
      </c>
      <c r="JE5" t="s">
        <v>827</v>
      </c>
      <c r="JF5" t="s">
        <v>828</v>
      </c>
      <c r="JG5" t="s">
        <v>829</v>
      </c>
      <c r="JH5" t="s">
        <v>830</v>
      </c>
      <c r="JI5" t="s">
        <v>831</v>
      </c>
      <c r="JJ5" t="s">
        <v>832</v>
      </c>
      <c r="JK5" t="s">
        <v>833</v>
      </c>
      <c r="JL5" t="s">
        <v>834</v>
      </c>
      <c r="JM5" t="s">
        <v>835</v>
      </c>
      <c r="JN5" t="s">
        <v>836</v>
      </c>
      <c r="JO5" t="s">
        <v>837</v>
      </c>
      <c r="JP5" t="s">
        <v>838</v>
      </c>
      <c r="JQ5" t="s">
        <v>839</v>
      </c>
      <c r="JR5" t="s">
        <v>840</v>
      </c>
      <c r="JS5" t="s">
        <v>841</v>
      </c>
      <c r="JT5" t="s">
        <v>842</v>
      </c>
      <c r="JU5" t="s">
        <v>843</v>
      </c>
      <c r="JV5" t="s">
        <v>844</v>
      </c>
      <c r="JW5" t="s">
        <v>845</v>
      </c>
      <c r="JX5" t="s">
        <v>846</v>
      </c>
      <c r="JY5" t="s">
        <v>847</v>
      </c>
      <c r="JZ5" t="s">
        <v>848</v>
      </c>
      <c r="KA5" t="s">
        <v>849</v>
      </c>
      <c r="KB5" t="s">
        <v>850</v>
      </c>
      <c r="KC5" t="s">
        <v>851</v>
      </c>
      <c r="KD5" t="s">
        <v>852</v>
      </c>
      <c r="KE5" t="s">
        <v>853</v>
      </c>
      <c r="KF5" t="s">
        <v>854</v>
      </c>
      <c r="KG5" t="s">
        <v>855</v>
      </c>
      <c r="KH5" t="s">
        <v>856</v>
      </c>
      <c r="KI5" t="s">
        <v>857</v>
      </c>
      <c r="KJ5" t="s">
        <v>858</v>
      </c>
      <c r="KK5" t="s">
        <v>859</v>
      </c>
      <c r="KL5" t="s">
        <v>860</v>
      </c>
      <c r="KM5" t="s">
        <v>861</v>
      </c>
      <c r="KN5" t="s">
        <v>862</v>
      </c>
      <c r="KO5" t="s">
        <v>863</v>
      </c>
      <c r="KP5" t="s">
        <v>864</v>
      </c>
      <c r="KQ5" t="s">
        <v>865</v>
      </c>
      <c r="KR5" t="s">
        <v>866</v>
      </c>
      <c r="KS5" t="s">
        <v>867</v>
      </c>
      <c r="KT5" t="s">
        <v>868</v>
      </c>
      <c r="KU5" t="s">
        <v>869</v>
      </c>
      <c r="KV5" t="s">
        <v>870</v>
      </c>
      <c r="KW5" t="s">
        <v>871</v>
      </c>
      <c r="KX5" t="s">
        <v>872</v>
      </c>
      <c r="KY5" t="s">
        <v>873</v>
      </c>
      <c r="KZ5" t="s">
        <v>874</v>
      </c>
      <c r="LA5" t="s">
        <v>875</v>
      </c>
      <c r="LB5" t="s">
        <v>876</v>
      </c>
      <c r="LC5" t="s">
        <v>877</v>
      </c>
      <c r="LD5" t="s">
        <v>878</v>
      </c>
      <c r="LE5" t="s">
        <v>879</v>
      </c>
      <c r="LF5" t="s">
        <v>880</v>
      </c>
      <c r="LG5" t="s">
        <v>881</v>
      </c>
      <c r="LH5" t="s">
        <v>882</v>
      </c>
      <c r="LI5" t="s">
        <v>883</v>
      </c>
      <c r="LJ5" t="s">
        <v>884</v>
      </c>
      <c r="LK5" t="s">
        <v>885</v>
      </c>
      <c r="LL5" t="s">
        <v>886</v>
      </c>
      <c r="LM5" t="s">
        <v>887</v>
      </c>
      <c r="LN5" t="s">
        <v>888</v>
      </c>
      <c r="LO5" t="s">
        <v>889</v>
      </c>
      <c r="LP5" t="s">
        <v>890</v>
      </c>
      <c r="LQ5" t="s">
        <v>891</v>
      </c>
      <c r="LR5" t="s">
        <v>892</v>
      </c>
      <c r="LS5" t="s">
        <v>893</v>
      </c>
      <c r="LT5" t="s">
        <v>894</v>
      </c>
      <c r="LU5" t="s">
        <v>895</v>
      </c>
      <c r="LV5" t="s">
        <v>896</v>
      </c>
      <c r="LW5" t="s">
        <v>897</v>
      </c>
      <c r="LX5" t="s">
        <v>898</v>
      </c>
      <c r="LY5" t="s">
        <v>899</v>
      </c>
      <c r="LZ5" t="s">
        <v>900</v>
      </c>
      <c r="MA5" t="s">
        <v>901</v>
      </c>
      <c r="MB5" t="s">
        <v>902</v>
      </c>
      <c r="MC5" t="s">
        <v>903</v>
      </c>
      <c r="MD5" t="s">
        <v>904</v>
      </c>
      <c r="ME5" t="s">
        <v>905</v>
      </c>
      <c r="MF5" t="s">
        <v>906</v>
      </c>
      <c r="MG5" t="s">
        <v>907</v>
      </c>
      <c r="MH5" t="s">
        <v>908</v>
      </c>
      <c r="MI5" t="s">
        <v>909</v>
      </c>
      <c r="MJ5" t="s">
        <v>910</v>
      </c>
      <c r="MK5" t="s">
        <v>911</v>
      </c>
      <c r="ML5" t="s">
        <v>912</v>
      </c>
      <c r="MM5" t="s">
        <v>913</v>
      </c>
      <c r="MN5" t="s">
        <v>914</v>
      </c>
      <c r="MO5" t="s">
        <v>915</v>
      </c>
      <c r="MP5" t="s">
        <v>916</v>
      </c>
      <c r="MQ5" t="s">
        <v>917</v>
      </c>
      <c r="MR5" t="s">
        <v>918</v>
      </c>
      <c r="MS5" t="s">
        <v>919</v>
      </c>
      <c r="MT5" t="s">
        <v>920</v>
      </c>
    </row>
    <row r="6" spans="1:358">
      <c r="A6" t="s">
        <v>921</v>
      </c>
      <c r="B6" t="s">
        <v>922</v>
      </c>
      <c r="C6" t="s">
        <v>923</v>
      </c>
    </row>
    <row r="7" spans="1:358">
      <c r="A7" t="s">
        <v>924</v>
      </c>
      <c r="B7" t="s">
        <v>925</v>
      </c>
      <c r="C7" t="s">
        <v>926</v>
      </c>
      <c r="D7" t="s">
        <v>927</v>
      </c>
      <c r="E7" t="s">
        <v>377</v>
      </c>
    </row>
    <row r="8" spans="1:358">
      <c r="A8" t="s">
        <v>1010</v>
      </c>
      <c r="B8" t="s">
        <v>1011</v>
      </c>
    </row>
    <row r="9" spans="1:358">
      <c r="A9" t="s">
        <v>921</v>
      </c>
      <c r="B9" t="s">
        <v>922</v>
      </c>
      <c r="C9" t="s">
        <v>1013</v>
      </c>
    </row>
    <row r="10" spans="1:358">
      <c r="A10" t="b">
        <v>1</v>
      </c>
      <c r="B10" t="b">
        <v>0</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D5"/>
  <sheetViews>
    <sheetView zoomScaleNormal="100" workbookViewId="0">
      <selection activeCell="F54" sqref="F54"/>
    </sheetView>
  </sheetViews>
  <sheetFormatPr defaultRowHeight="15"/>
  <cols>
    <col min="1" max="1" width="21.5703125" customWidth="1"/>
    <col min="2" max="2" width="10" customWidth="1"/>
    <col min="3" max="3" width="15" customWidth="1"/>
    <col min="4" max="4" width="42.85546875" customWidth="1"/>
  </cols>
  <sheetData>
    <row r="1" spans="1:4">
      <c r="A1" s="10" t="s">
        <v>159</v>
      </c>
      <c r="B1" s="11" t="s">
        <v>92</v>
      </c>
    </row>
    <row r="2" spans="1:4">
      <c r="A2" s="119"/>
      <c r="B2" s="119"/>
      <c r="C2" s="12" t="s">
        <v>160</v>
      </c>
      <c r="D2" s="4" t="s">
        <v>1187</v>
      </c>
    </row>
    <row r="3" spans="1:4">
      <c r="A3" s="119"/>
      <c r="B3" s="119"/>
      <c r="C3" s="13" t="s">
        <v>161</v>
      </c>
      <c r="D3" s="51"/>
    </row>
    <row r="4" spans="1:4">
      <c r="A4" s="14" t="s">
        <v>162</v>
      </c>
      <c r="B4" s="13" t="s">
        <v>161</v>
      </c>
      <c r="C4" s="15"/>
      <c r="D4" s="57"/>
    </row>
    <row r="5" spans="1:4">
      <c r="A5" s="14" t="s">
        <v>165</v>
      </c>
      <c r="B5" s="13" t="s">
        <v>166</v>
      </c>
      <c r="C5" s="16"/>
      <c r="D5" s="57"/>
    </row>
  </sheetData>
  <mergeCells count="1">
    <mergeCell ref="A2:B3"/>
  </mergeCells>
  <hyperlinks>
    <hyperlink ref="A1" location="'TOC'!B14"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_dropDownSheet!$A$3:$B$3</xm:f>
          </x14:formula1>
          <xm:sqref>C4</xm:sqref>
        </x14:dataValidation>
        <x14:dataValidation type="list" allowBlank="1" showInputMessage="1" showErrorMessage="1">
          <x14:formula1>
            <xm:f>_dropDownSheet!$A$4:$B$4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heetPr>
  <dimension ref="A1:F26"/>
  <sheetViews>
    <sheetView zoomScaleNormal="100" workbookViewId="0">
      <selection activeCell="F54" sqref="F54"/>
    </sheetView>
  </sheetViews>
  <sheetFormatPr defaultRowHeight="15"/>
  <cols>
    <col min="1" max="1" width="19.85546875" bestFit="1" customWidth="1"/>
    <col min="2" max="2" width="44.42578125" customWidth="1"/>
    <col min="3" max="3" width="5.28515625" customWidth="1"/>
    <col min="4" max="4" width="9.5703125" bestFit="1" customWidth="1"/>
    <col min="5" max="5" width="12.85546875" bestFit="1" customWidth="1"/>
    <col min="6" max="6" width="65" bestFit="1" customWidth="1"/>
  </cols>
  <sheetData>
    <row r="1" spans="1:6">
      <c r="A1" s="10" t="s">
        <v>159</v>
      </c>
      <c r="B1" s="11" t="s">
        <v>98</v>
      </c>
    </row>
    <row r="2" spans="1:6">
      <c r="A2" s="10"/>
      <c r="B2" s="45"/>
    </row>
    <row r="3" spans="1:6">
      <c r="A3" s="119"/>
      <c r="B3" s="119"/>
      <c r="C3" s="119"/>
      <c r="D3" s="12" t="s">
        <v>169</v>
      </c>
      <c r="E3" s="12" t="s">
        <v>170</v>
      </c>
      <c r="F3" s="55" t="s">
        <v>1187</v>
      </c>
    </row>
    <row r="4" spans="1:6">
      <c r="A4" s="119"/>
      <c r="B4" s="119"/>
      <c r="C4" s="119"/>
      <c r="D4" s="13" t="s">
        <v>161</v>
      </c>
      <c r="E4" s="13" t="s">
        <v>166</v>
      </c>
      <c r="F4" s="51"/>
    </row>
    <row r="5" spans="1:6">
      <c r="A5" s="120" t="s">
        <v>171</v>
      </c>
      <c r="B5" s="17"/>
      <c r="C5" s="13" t="s">
        <v>161</v>
      </c>
      <c r="D5" s="27" t="str">
        <f>IF(TOC!$D$15="positive",SUM($D$6)+SUM($D$7),"")</f>
        <v/>
      </c>
      <c r="E5" s="27" t="str">
        <f>IF(TOC!$D$15="positive",SUM($E$6)+SUM($E$7),"")</f>
        <v/>
      </c>
      <c r="F5" s="57" t="s">
        <v>1299</v>
      </c>
    </row>
    <row r="6" spans="1:6">
      <c r="A6" s="120"/>
      <c r="B6" s="14" t="s">
        <v>172</v>
      </c>
      <c r="C6" s="13" t="s">
        <v>166</v>
      </c>
      <c r="D6" s="18"/>
      <c r="E6" s="18"/>
      <c r="F6" s="57" t="s">
        <v>1300</v>
      </c>
    </row>
    <row r="7" spans="1:6">
      <c r="A7" s="120"/>
      <c r="B7" s="14" t="s">
        <v>173</v>
      </c>
      <c r="C7" s="13" t="s">
        <v>174</v>
      </c>
      <c r="D7" s="7"/>
      <c r="E7" s="7"/>
      <c r="F7" s="116" t="s">
        <v>1330</v>
      </c>
    </row>
    <row r="8" spans="1:6">
      <c r="A8" s="120" t="s">
        <v>175</v>
      </c>
      <c r="B8" s="17"/>
      <c r="C8" s="13" t="s">
        <v>176</v>
      </c>
      <c r="D8" s="28" t="str">
        <f>IF(TOC!$D$15="positive",SUM($D$9)+SUM($D$10),"")</f>
        <v/>
      </c>
      <c r="E8" s="28" t="str">
        <f>IF(TOC!$D$15="positive",SUM($E$9)+SUM($E$10),"")</f>
        <v/>
      </c>
      <c r="F8" s="116" t="s">
        <v>1301</v>
      </c>
    </row>
    <row r="9" spans="1:6" ht="22.5">
      <c r="A9" s="120"/>
      <c r="B9" s="14" t="s">
        <v>177</v>
      </c>
      <c r="C9" s="13" t="s">
        <v>178</v>
      </c>
      <c r="D9" s="20"/>
      <c r="E9" s="20"/>
      <c r="F9" s="116" t="s">
        <v>1302</v>
      </c>
    </row>
    <row r="10" spans="1:6">
      <c r="A10" s="120"/>
      <c r="B10" s="14" t="s">
        <v>179</v>
      </c>
      <c r="C10" s="13" t="s">
        <v>180</v>
      </c>
      <c r="D10" s="19"/>
      <c r="E10" s="19"/>
      <c r="F10" s="116" t="s">
        <v>1331</v>
      </c>
    </row>
    <row r="12" spans="1:6">
      <c r="C12" s="59"/>
    </row>
    <row r="13" spans="1:6">
      <c r="C13" s="59"/>
    </row>
    <row r="14" spans="1:6">
      <c r="C14" s="94" t="s">
        <v>1222</v>
      </c>
      <c r="D14" s="75"/>
      <c r="E14" s="75"/>
      <c r="F14" s="75"/>
    </row>
    <row r="15" spans="1:6" ht="15.75">
      <c r="C15" s="95"/>
      <c r="D15" s="75"/>
      <c r="E15" s="75"/>
      <c r="F15" s="75"/>
    </row>
    <row r="16" spans="1:6">
      <c r="B16" s="49" t="s">
        <v>177</v>
      </c>
      <c r="C16" s="101" t="s">
        <v>1232</v>
      </c>
      <c r="D16" s="75"/>
    </row>
    <row r="17" spans="2:4">
      <c r="B17" s="60"/>
      <c r="C17" s="102"/>
      <c r="D17" s="75"/>
    </row>
    <row r="18" spans="2:4">
      <c r="B18" s="60"/>
      <c r="C18" s="102"/>
      <c r="D18" s="75"/>
    </row>
    <row r="19" spans="2:4">
      <c r="B19" s="49" t="s">
        <v>179</v>
      </c>
      <c r="C19" s="101" t="s">
        <v>1233</v>
      </c>
      <c r="D19" s="75"/>
    </row>
    <row r="20" spans="2:4">
      <c r="C20" s="101" t="s">
        <v>1234</v>
      </c>
      <c r="D20" s="75"/>
    </row>
    <row r="21" spans="2:4">
      <c r="B21" t="s">
        <v>1188</v>
      </c>
      <c r="C21" s="75"/>
      <c r="D21" s="75"/>
    </row>
    <row r="22" spans="2:4">
      <c r="B22" t="s">
        <v>1189</v>
      </c>
      <c r="C22" s="75"/>
      <c r="D22" s="75"/>
    </row>
    <row r="25" spans="2:4">
      <c r="C25" s="59"/>
    </row>
    <row r="26" spans="2:4">
      <c r="C26" s="59"/>
    </row>
  </sheetData>
  <mergeCells count="3">
    <mergeCell ref="A3:C4"/>
    <mergeCell ref="A5:A7"/>
    <mergeCell ref="A8:A10"/>
  </mergeCells>
  <hyperlinks>
    <hyperlink ref="A1" location="'TOC'!B15"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heetPr>
  <dimension ref="A1:F22"/>
  <sheetViews>
    <sheetView zoomScaleNormal="100" workbookViewId="0">
      <selection activeCell="F54" sqref="F54"/>
    </sheetView>
  </sheetViews>
  <sheetFormatPr defaultRowHeight="15"/>
  <cols>
    <col min="1" max="1" width="19.85546875" bestFit="1" customWidth="1"/>
    <col min="2" max="2" width="34.28515625" customWidth="1"/>
    <col min="3" max="3" width="5.28515625" customWidth="1"/>
    <col min="4" max="4" width="9.5703125" bestFit="1" customWidth="1"/>
    <col min="5" max="5" width="12.85546875" bestFit="1" customWidth="1"/>
    <col min="6" max="6" width="56.7109375" customWidth="1"/>
  </cols>
  <sheetData>
    <row r="1" spans="1:6">
      <c r="A1" s="10" t="s">
        <v>159</v>
      </c>
      <c r="B1" s="11" t="s">
        <v>101</v>
      </c>
    </row>
    <row r="2" spans="1:6">
      <c r="A2" s="119"/>
      <c r="B2" s="119"/>
      <c r="C2" s="119"/>
      <c r="D2" s="12" t="s">
        <v>169</v>
      </c>
      <c r="E2" s="12" t="s">
        <v>170</v>
      </c>
      <c r="F2" s="55" t="s">
        <v>1187</v>
      </c>
    </row>
    <row r="3" spans="1:6">
      <c r="A3" s="119"/>
      <c r="B3" s="119"/>
      <c r="C3" s="119"/>
      <c r="D3" s="13" t="s">
        <v>161</v>
      </c>
      <c r="E3" s="13" t="s">
        <v>166</v>
      </c>
      <c r="F3" s="54" t="s">
        <v>1227</v>
      </c>
    </row>
    <row r="4" spans="1:6">
      <c r="A4" s="120" t="s">
        <v>181</v>
      </c>
      <c r="B4" s="120"/>
      <c r="C4" s="13" t="s">
        <v>161</v>
      </c>
      <c r="D4" s="7"/>
      <c r="E4" s="7"/>
      <c r="F4" s="57"/>
    </row>
    <row r="5" spans="1:6" ht="22.5">
      <c r="A5" s="120" t="s">
        <v>182</v>
      </c>
      <c r="B5" s="17"/>
      <c r="C5" s="13" t="s">
        <v>166</v>
      </c>
      <c r="D5" s="27" t="str">
        <f>IF(TOC!$D$16="positive",SUM($D$6)+SUM($D$7)+SUM($D$8),"")</f>
        <v/>
      </c>
      <c r="E5" s="27" t="str">
        <f>IF(TOC!$D$16="positive",SUM($E$6)+SUM($E$7)+SUM($E$8),"")</f>
        <v/>
      </c>
      <c r="F5" s="57" t="s">
        <v>1316</v>
      </c>
    </row>
    <row r="6" spans="1:6" ht="22.5">
      <c r="A6" s="120"/>
      <c r="B6" s="14" t="s">
        <v>183</v>
      </c>
      <c r="C6" s="13" t="s">
        <v>174</v>
      </c>
      <c r="D6" s="7"/>
      <c r="E6" s="7"/>
      <c r="F6" s="57" t="s">
        <v>1312</v>
      </c>
    </row>
    <row r="7" spans="1:6">
      <c r="A7" s="120"/>
      <c r="B7" s="14" t="s">
        <v>184</v>
      </c>
      <c r="C7" s="13" t="s">
        <v>176</v>
      </c>
      <c r="D7" s="18"/>
      <c r="E7" s="18"/>
      <c r="F7" s="61" t="s">
        <v>1313</v>
      </c>
    </row>
    <row r="8" spans="1:6" ht="22.5">
      <c r="A8" s="120"/>
      <c r="B8" s="14" t="s">
        <v>185</v>
      </c>
      <c r="C8" s="13" t="s">
        <v>178</v>
      </c>
      <c r="D8" s="7"/>
      <c r="E8" s="7"/>
      <c r="F8" s="61" t="s">
        <v>1314</v>
      </c>
    </row>
    <row r="9" spans="1:6">
      <c r="A9" s="120" t="s">
        <v>175</v>
      </c>
      <c r="B9" s="17"/>
      <c r="C9" s="13" t="s">
        <v>180</v>
      </c>
      <c r="D9" s="28" t="str">
        <f>IF(TOC!$D$16="positive",SUM($D$10)+SUM($D$11)+SUM($D$12),"")</f>
        <v/>
      </c>
      <c r="E9" s="28" t="str">
        <f>IF(TOC!$D$16="positive",SUM($E$10)+SUM($E$11)+SUM($E$12),"")</f>
        <v/>
      </c>
      <c r="F9" s="61"/>
    </row>
    <row r="10" spans="1:6" ht="56.25">
      <c r="A10" s="120"/>
      <c r="B10" s="14" t="s">
        <v>183</v>
      </c>
      <c r="C10" s="13" t="s">
        <v>186</v>
      </c>
      <c r="D10" s="20"/>
      <c r="E10" s="20"/>
      <c r="F10" s="61" t="s">
        <v>1297</v>
      </c>
    </row>
    <row r="11" spans="1:6">
      <c r="A11" s="120"/>
      <c r="B11" s="14" t="s">
        <v>184</v>
      </c>
      <c r="C11" s="13" t="s">
        <v>187</v>
      </c>
      <c r="D11" s="19"/>
      <c r="E11" s="19"/>
      <c r="F11" s="61" t="s">
        <v>1197</v>
      </c>
    </row>
    <row r="12" spans="1:6" ht="22.5">
      <c r="A12" s="120"/>
      <c r="B12" s="14" t="s">
        <v>188</v>
      </c>
      <c r="C12" s="13" t="s">
        <v>189</v>
      </c>
      <c r="D12" s="20"/>
      <c r="E12" s="20"/>
      <c r="F12" s="61" t="s">
        <v>1298</v>
      </c>
    </row>
    <row r="14" spans="1:6">
      <c r="B14" t="s">
        <v>1188</v>
      </c>
    </row>
    <row r="15" spans="1:6">
      <c r="B15" t="s">
        <v>1189</v>
      </c>
    </row>
    <row r="16" spans="1:6">
      <c r="B16" s="60"/>
    </row>
    <row r="20" spans="3:3">
      <c r="C20" s="62"/>
    </row>
    <row r="21" spans="3:3">
      <c r="C21" s="62"/>
    </row>
    <row r="22" spans="3:3">
      <c r="C22" s="62"/>
    </row>
  </sheetData>
  <mergeCells count="4">
    <mergeCell ref="A2:C3"/>
    <mergeCell ref="A4:B4"/>
    <mergeCell ref="A5:A8"/>
    <mergeCell ref="A9:A12"/>
  </mergeCells>
  <hyperlinks>
    <hyperlink ref="A1" location="'TOC'!B16"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heetPr>
  <dimension ref="A1:I79"/>
  <sheetViews>
    <sheetView zoomScaleNormal="100" workbookViewId="0">
      <selection activeCell="F54" sqref="F54"/>
    </sheetView>
  </sheetViews>
  <sheetFormatPr defaultRowHeight="15"/>
  <cols>
    <col min="1" max="1" width="44.85546875" customWidth="1"/>
    <col min="2" max="2" width="26.7109375" customWidth="1"/>
    <col min="3" max="3" width="11.28515625" bestFit="1" customWidth="1"/>
    <col min="4" max="4" width="14.140625" bestFit="1" customWidth="1"/>
    <col min="5" max="5" width="5.7109375" bestFit="1" customWidth="1"/>
    <col min="6" max="6" width="12.28515625" bestFit="1" customWidth="1"/>
    <col min="7" max="7" width="62.85546875" style="48" bestFit="1" customWidth="1"/>
  </cols>
  <sheetData>
    <row r="1" spans="1:9">
      <c r="A1" s="10" t="s">
        <v>159</v>
      </c>
      <c r="B1" s="11" t="s">
        <v>104</v>
      </c>
    </row>
    <row r="2" spans="1:9">
      <c r="A2" s="10"/>
      <c r="B2" s="68"/>
      <c r="G2" s="63" t="s">
        <v>1198</v>
      </c>
    </row>
    <row r="3" spans="1:9">
      <c r="A3" s="71"/>
      <c r="B3" s="71"/>
      <c r="C3" s="71"/>
      <c r="D3" s="71"/>
      <c r="E3" s="71"/>
      <c r="F3" s="12" t="s">
        <v>190</v>
      </c>
      <c r="G3" s="69" t="s">
        <v>1187</v>
      </c>
    </row>
    <row r="4" spans="1:9">
      <c r="A4" s="71"/>
      <c r="B4" s="71"/>
      <c r="C4" s="71"/>
      <c r="D4" s="71"/>
      <c r="E4" s="71"/>
      <c r="F4" s="13" t="s">
        <v>161</v>
      </c>
      <c r="G4" s="81"/>
    </row>
    <row r="5" spans="1:9">
      <c r="A5" s="120" t="s">
        <v>191</v>
      </c>
      <c r="B5" s="124"/>
      <c r="C5" s="124"/>
      <c r="D5" s="124"/>
      <c r="E5" s="13" t="s">
        <v>161</v>
      </c>
      <c r="F5" s="28" t="str">
        <f>IF(TOC!$D$17="positive",SUM(SUM($F$6),SUM($F$7),SUM($F$8)),"")</f>
        <v/>
      </c>
      <c r="G5" s="81"/>
    </row>
    <row r="6" spans="1:9">
      <c r="A6" s="120"/>
      <c r="B6" s="120" t="s">
        <v>192</v>
      </c>
      <c r="C6" s="120"/>
      <c r="D6" s="120"/>
      <c r="E6" s="13" t="s">
        <v>166</v>
      </c>
      <c r="F6" s="19"/>
      <c r="G6" s="81" t="s">
        <v>1223</v>
      </c>
    </row>
    <row r="7" spans="1:9">
      <c r="A7" s="120"/>
      <c r="B7" s="120" t="s">
        <v>193</v>
      </c>
      <c r="C7" s="120"/>
      <c r="D7" s="120"/>
      <c r="E7" s="13" t="s">
        <v>174</v>
      </c>
      <c r="F7" s="20"/>
      <c r="G7" s="81"/>
    </row>
    <row r="8" spans="1:9">
      <c r="A8" s="120"/>
      <c r="B8" s="120" t="s">
        <v>194</v>
      </c>
      <c r="C8" s="124"/>
      <c r="D8" s="124"/>
      <c r="E8" s="13" t="s">
        <v>176</v>
      </c>
      <c r="F8" s="19"/>
      <c r="G8" s="81"/>
    </row>
    <row r="9" spans="1:9">
      <c r="A9" s="120"/>
      <c r="B9" s="120"/>
      <c r="C9" s="120" t="s">
        <v>195</v>
      </c>
      <c r="D9" s="120"/>
      <c r="E9" s="13" t="s">
        <v>196</v>
      </c>
      <c r="F9" s="20"/>
      <c r="G9" s="81" t="s">
        <v>1311</v>
      </c>
    </row>
    <row r="10" spans="1:9">
      <c r="A10" s="120" t="s">
        <v>197</v>
      </c>
      <c r="B10" s="124"/>
      <c r="C10" s="124"/>
      <c r="D10" s="124"/>
      <c r="E10" s="13" t="s">
        <v>178</v>
      </c>
      <c r="F10" s="28" t="str">
        <f>IF(TOC!$D$17="positive",SUM(SUM($F$11),SUM($F$12),SUM($F$13),SUM($F$14)),"")</f>
        <v/>
      </c>
      <c r="G10" s="106" t="s">
        <v>1276</v>
      </c>
    </row>
    <row r="11" spans="1:9">
      <c r="A11" s="120"/>
      <c r="B11" s="120" t="s">
        <v>198</v>
      </c>
      <c r="C11" s="120"/>
      <c r="D11" s="120"/>
      <c r="E11" s="13" t="s">
        <v>180</v>
      </c>
      <c r="F11" s="20"/>
      <c r="G11" s="106" t="s">
        <v>1276</v>
      </c>
    </row>
    <row r="12" spans="1:9">
      <c r="A12" s="120"/>
      <c r="B12" s="120" t="s">
        <v>199</v>
      </c>
      <c r="C12" s="120"/>
      <c r="D12" s="120"/>
      <c r="E12" s="13" t="s">
        <v>186</v>
      </c>
      <c r="F12" s="19"/>
      <c r="G12" s="106" t="s">
        <v>1276</v>
      </c>
    </row>
    <row r="13" spans="1:9">
      <c r="A13" s="120"/>
      <c r="B13" s="120" t="s">
        <v>200</v>
      </c>
      <c r="C13" s="120"/>
      <c r="D13" s="120"/>
      <c r="E13" s="13" t="s">
        <v>187</v>
      </c>
      <c r="F13" s="20"/>
      <c r="G13" s="106" t="s">
        <v>1276</v>
      </c>
    </row>
    <row r="14" spans="1:9">
      <c r="A14" s="120"/>
      <c r="B14" s="120" t="s">
        <v>201</v>
      </c>
      <c r="C14" s="120"/>
      <c r="D14" s="120"/>
      <c r="E14" s="13" t="s">
        <v>189</v>
      </c>
      <c r="F14" s="19"/>
      <c r="G14" s="107"/>
    </row>
    <row r="15" spans="1:9">
      <c r="A15" s="120" t="s">
        <v>202</v>
      </c>
      <c r="B15" s="124"/>
      <c r="C15" s="124"/>
      <c r="D15" s="124"/>
      <c r="E15" s="13" t="s">
        <v>203</v>
      </c>
      <c r="F15" s="90" t="str">
        <f>IF(TOC!$D$17="positive",SUM(SUM($F$16),SUM($F$17),SUM($F$18),SUM($F$19)),"")</f>
        <v/>
      </c>
      <c r="G15" s="108" t="s">
        <v>1281</v>
      </c>
      <c r="I15" s="84"/>
    </row>
    <row r="16" spans="1:9">
      <c r="A16" s="120"/>
      <c r="B16" s="120" t="s">
        <v>198</v>
      </c>
      <c r="C16" s="120"/>
      <c r="D16" s="120"/>
      <c r="E16" s="13" t="s">
        <v>204</v>
      </c>
      <c r="F16" s="87"/>
      <c r="G16" s="108" t="s">
        <v>1281</v>
      </c>
    </row>
    <row r="17" spans="1:7" ht="22.5" customHeight="1">
      <c r="A17" s="120"/>
      <c r="B17" s="120" t="s">
        <v>199</v>
      </c>
      <c r="C17" s="120"/>
      <c r="D17" s="120"/>
      <c r="E17" s="13" t="s">
        <v>205</v>
      </c>
      <c r="F17" s="91"/>
      <c r="G17" s="108" t="s">
        <v>1281</v>
      </c>
    </row>
    <row r="18" spans="1:7" ht="22.5" customHeight="1">
      <c r="A18" s="120"/>
      <c r="B18" s="120" t="s">
        <v>200</v>
      </c>
      <c r="C18" s="120"/>
      <c r="D18" s="120"/>
      <c r="E18" s="13" t="s">
        <v>206</v>
      </c>
      <c r="F18" s="87"/>
      <c r="G18" s="108" t="s">
        <v>1281</v>
      </c>
    </row>
    <row r="19" spans="1:7" ht="22.5" customHeight="1">
      <c r="A19" s="120"/>
      <c r="B19" s="120" t="s">
        <v>201</v>
      </c>
      <c r="C19" s="124"/>
      <c r="D19" s="124"/>
      <c r="E19" s="13" t="s">
        <v>207</v>
      </c>
      <c r="F19" s="90" t="str">
        <f>IF(TOC!$D$17="positive",SUM($F$20)+SUM($F$21),"")</f>
        <v/>
      </c>
      <c r="G19" s="108" t="s">
        <v>1281</v>
      </c>
    </row>
    <row r="20" spans="1:7" ht="22.5" customHeight="1">
      <c r="A20" s="120"/>
      <c r="B20" s="120"/>
      <c r="C20" s="120" t="s">
        <v>208</v>
      </c>
      <c r="D20" s="120"/>
      <c r="E20" s="13" t="s">
        <v>209</v>
      </c>
      <c r="F20" s="87"/>
      <c r="G20" s="108" t="s">
        <v>1281</v>
      </c>
    </row>
    <row r="21" spans="1:7">
      <c r="A21" s="120"/>
      <c r="B21" s="120"/>
      <c r="C21" s="120" t="s">
        <v>210</v>
      </c>
      <c r="D21" s="120"/>
      <c r="E21" s="13" t="s">
        <v>211</v>
      </c>
      <c r="F21" s="20"/>
      <c r="G21" s="92" t="s">
        <v>1310</v>
      </c>
    </row>
    <row r="22" spans="1:7">
      <c r="A22" s="120" t="s">
        <v>212</v>
      </c>
      <c r="B22" s="124"/>
      <c r="C22" s="124"/>
      <c r="D22" s="124"/>
      <c r="E22" s="13" t="s">
        <v>213</v>
      </c>
      <c r="F22" s="28" t="str">
        <f>IF(TOC!$D$17="positive",SUM(SUM($F$23),SUM($F$24),SUM($F$25)),"")</f>
        <v/>
      </c>
      <c r="G22" s="81"/>
    </row>
    <row r="23" spans="1:7">
      <c r="A23" s="120"/>
      <c r="B23" s="120" t="s">
        <v>199</v>
      </c>
      <c r="C23" s="120"/>
      <c r="D23" s="120"/>
      <c r="E23" s="13" t="s">
        <v>214</v>
      </c>
      <c r="F23" s="20"/>
      <c r="G23" s="81"/>
    </row>
    <row r="24" spans="1:7">
      <c r="A24" s="120"/>
      <c r="B24" s="120" t="s">
        <v>200</v>
      </c>
      <c r="C24" s="120"/>
      <c r="D24" s="120"/>
      <c r="E24" s="13" t="s">
        <v>215</v>
      </c>
      <c r="F24" s="19"/>
      <c r="G24" s="81"/>
    </row>
    <row r="25" spans="1:7">
      <c r="A25" s="120"/>
      <c r="B25" s="120" t="s">
        <v>201</v>
      </c>
      <c r="C25" s="120"/>
      <c r="D25" s="120"/>
      <c r="E25" s="13" t="s">
        <v>216</v>
      </c>
      <c r="F25" s="20"/>
      <c r="G25" s="109"/>
    </row>
    <row r="26" spans="1:7">
      <c r="A26" s="120" t="s">
        <v>217</v>
      </c>
      <c r="B26" s="124"/>
      <c r="C26" s="124"/>
      <c r="D26" s="124"/>
      <c r="E26" s="13" t="s">
        <v>218</v>
      </c>
      <c r="F26" s="28" t="str">
        <f>IF(TOC!$D$17="positive",SUM(SUM($F$27),SUM($F$28),SUM($F$29)),"")</f>
        <v/>
      </c>
      <c r="G26" s="81"/>
    </row>
    <row r="27" spans="1:7">
      <c r="A27" s="120"/>
      <c r="B27" s="120" t="s">
        <v>199</v>
      </c>
      <c r="C27" s="120"/>
      <c r="D27" s="120"/>
      <c r="E27" s="13" t="s">
        <v>219</v>
      </c>
      <c r="F27" s="20"/>
      <c r="G27" s="81"/>
    </row>
    <row r="28" spans="1:7">
      <c r="A28" s="120"/>
      <c r="B28" s="120" t="s">
        <v>200</v>
      </c>
      <c r="C28" s="120"/>
      <c r="D28" s="120"/>
      <c r="E28" s="13" t="s">
        <v>220</v>
      </c>
      <c r="F28" s="19"/>
      <c r="G28" s="81"/>
    </row>
    <row r="29" spans="1:7">
      <c r="A29" s="120"/>
      <c r="B29" s="120" t="s">
        <v>201</v>
      </c>
      <c r="C29" s="120"/>
      <c r="D29" s="120"/>
      <c r="E29" s="13" t="s">
        <v>221</v>
      </c>
      <c r="F29" s="20"/>
      <c r="G29" s="109"/>
    </row>
    <row r="30" spans="1:7" ht="22.5" customHeight="1">
      <c r="A30" s="120" t="s">
        <v>222</v>
      </c>
      <c r="B30" s="124"/>
      <c r="C30" s="124"/>
      <c r="D30" s="124"/>
      <c r="E30" s="13" t="s">
        <v>223</v>
      </c>
      <c r="F30" s="28" t="str">
        <f>IF(TOC!$D$17="positive",SUM(SUM($F$31),SUM($F$32),SUM($F$33)),"")</f>
        <v/>
      </c>
      <c r="G30" s="110" t="s">
        <v>1281</v>
      </c>
    </row>
    <row r="31" spans="1:7" ht="22.5" customHeight="1">
      <c r="A31" s="120"/>
      <c r="B31" s="120" t="s">
        <v>199</v>
      </c>
      <c r="C31" s="120"/>
      <c r="D31" s="120"/>
      <c r="E31" s="13" t="s">
        <v>224</v>
      </c>
      <c r="F31" s="20"/>
      <c r="G31" s="110" t="s">
        <v>1281</v>
      </c>
    </row>
    <row r="32" spans="1:7" ht="22.5" customHeight="1">
      <c r="A32" s="120"/>
      <c r="B32" s="120" t="s">
        <v>200</v>
      </c>
      <c r="C32" s="120"/>
      <c r="D32" s="120"/>
      <c r="E32" s="13" t="s">
        <v>225</v>
      </c>
      <c r="F32" s="19"/>
      <c r="G32" s="110" t="s">
        <v>1281</v>
      </c>
    </row>
    <row r="33" spans="1:7" ht="22.5" customHeight="1">
      <c r="A33" s="120"/>
      <c r="B33" s="120" t="s">
        <v>201</v>
      </c>
      <c r="C33" s="124"/>
      <c r="D33" s="124"/>
      <c r="E33" s="13" t="s">
        <v>226</v>
      </c>
      <c r="F33" s="28" t="str">
        <f>IF(TOC!$D$17="positive",SUM($F$34)+SUM($F$35),"")</f>
        <v/>
      </c>
      <c r="G33" s="110" t="s">
        <v>1281</v>
      </c>
    </row>
    <row r="34" spans="1:7" ht="22.5" customHeight="1">
      <c r="A34" s="120"/>
      <c r="B34" s="120"/>
      <c r="C34" s="120" t="s">
        <v>208</v>
      </c>
      <c r="D34" s="120"/>
      <c r="E34" s="13" t="s">
        <v>227</v>
      </c>
      <c r="F34" s="19"/>
      <c r="G34" s="110" t="s">
        <v>1281</v>
      </c>
    </row>
    <row r="35" spans="1:7" ht="14.45" customHeight="1">
      <c r="A35" s="120"/>
      <c r="B35" s="120"/>
      <c r="C35" s="120" t="s">
        <v>210</v>
      </c>
      <c r="D35" s="120"/>
      <c r="E35" s="13" t="s">
        <v>228</v>
      </c>
      <c r="F35" s="20"/>
      <c r="G35" s="92" t="s">
        <v>1310</v>
      </c>
    </row>
    <row r="36" spans="1:7" ht="22.5" customHeight="1">
      <c r="A36" s="120" t="s">
        <v>229</v>
      </c>
      <c r="B36" s="124"/>
      <c r="C36" s="124"/>
      <c r="D36" s="124"/>
      <c r="E36" s="13" t="s">
        <v>230</v>
      </c>
      <c r="F36" s="28" t="str">
        <f>IF(TOC!$D$17="positive",SUM(SUM($F$37),SUM($F$38),SUM($F$39)),"")</f>
        <v/>
      </c>
      <c r="G36" s="121" t="s">
        <v>1281</v>
      </c>
    </row>
    <row r="37" spans="1:7" ht="22.5" customHeight="1">
      <c r="A37" s="120"/>
      <c r="B37" s="120" t="s">
        <v>199</v>
      </c>
      <c r="C37" s="120"/>
      <c r="D37" s="120"/>
      <c r="E37" s="13" t="s">
        <v>231</v>
      </c>
      <c r="F37" s="20"/>
      <c r="G37" s="122"/>
    </row>
    <row r="38" spans="1:7" ht="22.5" customHeight="1">
      <c r="A38" s="120"/>
      <c r="B38" s="120" t="s">
        <v>200</v>
      </c>
      <c r="C38" s="120"/>
      <c r="D38" s="120"/>
      <c r="E38" s="13" t="s">
        <v>232</v>
      </c>
      <c r="F38" s="19"/>
      <c r="G38" s="122"/>
    </row>
    <row r="39" spans="1:7" ht="22.5" customHeight="1">
      <c r="A39" s="120"/>
      <c r="B39" s="120" t="s">
        <v>201</v>
      </c>
      <c r="C39" s="124"/>
      <c r="D39" s="124"/>
      <c r="E39" s="13" t="s">
        <v>233</v>
      </c>
      <c r="F39" s="28" t="str">
        <f>IF(TOC!$D$17="positive",SUM($F$40)+SUM($F$41),"")</f>
        <v/>
      </c>
      <c r="G39" s="122"/>
    </row>
    <row r="40" spans="1:7" ht="22.5" customHeight="1">
      <c r="A40" s="120"/>
      <c r="B40" s="120"/>
      <c r="C40" s="120" t="s">
        <v>208</v>
      </c>
      <c r="D40" s="120"/>
      <c r="E40" s="13" t="s">
        <v>234</v>
      </c>
      <c r="F40" s="19"/>
      <c r="G40" s="123"/>
    </row>
    <row r="41" spans="1:7">
      <c r="A41" s="120"/>
      <c r="B41" s="120"/>
      <c r="C41" s="120" t="s">
        <v>210</v>
      </c>
      <c r="D41" s="120"/>
      <c r="E41" s="13" t="s">
        <v>235</v>
      </c>
      <c r="F41" s="20"/>
      <c r="G41" s="92" t="s">
        <v>1310</v>
      </c>
    </row>
    <row r="42" spans="1:7">
      <c r="A42" s="120" t="s">
        <v>236</v>
      </c>
      <c r="B42" s="124"/>
      <c r="C42" s="124"/>
      <c r="D42" s="124"/>
      <c r="E42" s="13" t="s">
        <v>237</v>
      </c>
      <c r="F42" s="28" t="str">
        <f>IF(TOC!$D$17="positive",SUM($F$43)+SUM($F$44),"")</f>
        <v/>
      </c>
      <c r="G42" s="81" t="s">
        <v>1309</v>
      </c>
    </row>
    <row r="43" spans="1:7">
      <c r="A43" s="120"/>
      <c r="B43" s="120" t="s">
        <v>200</v>
      </c>
      <c r="C43" s="120"/>
      <c r="D43" s="120"/>
      <c r="E43" s="13" t="s">
        <v>238</v>
      </c>
      <c r="F43" s="20"/>
      <c r="G43" s="81"/>
    </row>
    <row r="44" spans="1:7" ht="22.5">
      <c r="A44" s="120"/>
      <c r="B44" s="120" t="s">
        <v>201</v>
      </c>
      <c r="C44" s="120"/>
      <c r="D44" s="120"/>
      <c r="E44" s="13" t="s">
        <v>239</v>
      </c>
      <c r="F44" s="19"/>
      <c r="G44" s="109" t="s">
        <v>1323</v>
      </c>
    </row>
    <row r="45" spans="1:7">
      <c r="A45" s="120" t="s">
        <v>240</v>
      </c>
      <c r="B45" s="124"/>
      <c r="C45" s="124"/>
      <c r="D45" s="124"/>
      <c r="E45" s="13" t="s">
        <v>241</v>
      </c>
      <c r="F45" s="28" t="str">
        <f>IF(TOC!$D$17="positive",SUM($F$46)+SUM($F$47),"")</f>
        <v/>
      </c>
      <c r="G45" s="81"/>
    </row>
    <row r="46" spans="1:7">
      <c r="A46" s="120"/>
      <c r="B46" s="120" t="s">
        <v>200</v>
      </c>
      <c r="C46" s="120"/>
      <c r="D46" s="120"/>
      <c r="E46" s="13" t="s">
        <v>242</v>
      </c>
      <c r="F46" s="19"/>
      <c r="G46" s="81"/>
    </row>
    <row r="47" spans="1:7">
      <c r="A47" s="120"/>
      <c r="B47" s="120" t="s">
        <v>201</v>
      </c>
      <c r="C47" s="120"/>
      <c r="D47" s="120"/>
      <c r="E47" s="13" t="s">
        <v>243</v>
      </c>
      <c r="F47" s="20"/>
      <c r="G47" s="109"/>
    </row>
    <row r="48" spans="1:7">
      <c r="A48" s="120" t="s">
        <v>244</v>
      </c>
      <c r="B48" s="124"/>
      <c r="C48" s="124"/>
      <c r="D48" s="124"/>
      <c r="E48" s="13" t="s">
        <v>245</v>
      </c>
      <c r="F48" s="28" t="str">
        <f>IF(TOC!$D$17="positive",SUM($F$49)+SUM($F$50),"")</f>
        <v/>
      </c>
      <c r="G48" s="81"/>
    </row>
    <row r="49" spans="1:7">
      <c r="A49" s="120"/>
      <c r="B49" s="120" t="s">
        <v>200</v>
      </c>
      <c r="C49" s="120"/>
      <c r="D49" s="120"/>
      <c r="E49" s="13" t="s">
        <v>246</v>
      </c>
      <c r="F49" s="20"/>
      <c r="G49" s="81"/>
    </row>
    <row r="50" spans="1:7">
      <c r="A50" s="120"/>
      <c r="B50" s="120" t="s">
        <v>201</v>
      </c>
      <c r="C50" s="124"/>
      <c r="D50" s="124"/>
      <c r="E50" s="13" t="s">
        <v>247</v>
      </c>
      <c r="F50" s="28" t="str">
        <f>IF(TOC!$D$17="positive",SUM($F$51)+SUM($F$52),"")</f>
        <v/>
      </c>
      <c r="G50" s="81"/>
    </row>
    <row r="51" spans="1:7">
      <c r="A51" s="120"/>
      <c r="B51" s="120"/>
      <c r="C51" s="120" t="s">
        <v>208</v>
      </c>
      <c r="D51" s="120"/>
      <c r="E51" s="13" t="s">
        <v>248</v>
      </c>
      <c r="F51" s="20"/>
      <c r="G51" s="81"/>
    </row>
    <row r="52" spans="1:7">
      <c r="A52" s="120"/>
      <c r="B52" s="120"/>
      <c r="C52" s="120" t="s">
        <v>210</v>
      </c>
      <c r="D52" s="120"/>
      <c r="E52" s="13" t="s">
        <v>249</v>
      </c>
      <c r="F52" s="19"/>
      <c r="G52" s="92" t="s">
        <v>1308</v>
      </c>
    </row>
    <row r="53" spans="1:7">
      <c r="A53" s="120" t="s">
        <v>250</v>
      </c>
      <c r="B53" s="124"/>
      <c r="C53" s="124"/>
      <c r="D53" s="124"/>
      <c r="E53" s="13" t="s">
        <v>251</v>
      </c>
      <c r="F53" s="28" t="str">
        <f>IF(TOC!$D$17="positive",SUM(SUM($F$54),SUM($F$55),SUM($F$56)),"")</f>
        <v/>
      </c>
      <c r="G53" s="81"/>
    </row>
    <row r="54" spans="1:7">
      <c r="A54" s="120"/>
      <c r="B54" s="120" t="s">
        <v>199</v>
      </c>
      <c r="C54" s="120"/>
      <c r="D54" s="120"/>
      <c r="E54" s="13" t="s">
        <v>252</v>
      </c>
      <c r="F54" s="19"/>
      <c r="G54" s="81"/>
    </row>
    <row r="55" spans="1:7">
      <c r="A55" s="120"/>
      <c r="B55" s="120" t="s">
        <v>200</v>
      </c>
      <c r="C55" s="120"/>
      <c r="D55" s="120"/>
      <c r="E55" s="13" t="s">
        <v>253</v>
      </c>
      <c r="F55" s="20"/>
      <c r="G55" s="81"/>
    </row>
    <row r="56" spans="1:7" ht="67.5">
      <c r="A56" s="120"/>
      <c r="B56" s="120" t="s">
        <v>201</v>
      </c>
      <c r="C56" s="124"/>
      <c r="D56" s="124"/>
      <c r="E56" s="13" t="s">
        <v>254</v>
      </c>
      <c r="F56" s="28" t="str">
        <f>IF(TOC!$D$17="positive",SUM($F$57)+SUM($F$58),"")</f>
        <v/>
      </c>
      <c r="G56" s="65" t="s">
        <v>1319</v>
      </c>
    </row>
    <row r="57" spans="1:7">
      <c r="A57" s="120"/>
      <c r="B57" s="120"/>
      <c r="C57" s="120" t="s">
        <v>208</v>
      </c>
      <c r="D57" s="120"/>
      <c r="E57" s="13" t="s">
        <v>255</v>
      </c>
      <c r="F57" s="20"/>
      <c r="G57" s="66" t="s">
        <v>1307</v>
      </c>
    </row>
    <row r="58" spans="1:7" ht="33.75">
      <c r="A58" s="120"/>
      <c r="B58" s="120"/>
      <c r="C58" s="120" t="s">
        <v>210</v>
      </c>
      <c r="D58" s="17"/>
      <c r="E58" s="13" t="s">
        <v>256</v>
      </c>
      <c r="F58" s="28" t="str">
        <f>IF(TOC!$D$17="positive",SUM($F$59)+SUM($F$60),"")</f>
        <v/>
      </c>
      <c r="G58" s="61" t="s">
        <v>1306</v>
      </c>
    </row>
    <row r="59" spans="1:7">
      <c r="A59" s="120"/>
      <c r="B59" s="120"/>
      <c r="C59" s="120"/>
      <c r="D59" s="14" t="s">
        <v>257</v>
      </c>
      <c r="E59" s="13" t="s">
        <v>258</v>
      </c>
      <c r="F59" s="20"/>
      <c r="G59" s="66" t="s">
        <v>1305</v>
      </c>
    </row>
    <row r="60" spans="1:7">
      <c r="A60" s="120"/>
      <c r="B60" s="120"/>
      <c r="C60" s="120"/>
      <c r="D60" s="14" t="s">
        <v>259</v>
      </c>
      <c r="E60" s="13" t="s">
        <v>260</v>
      </c>
      <c r="F60" s="19"/>
      <c r="G60" s="67" t="s">
        <v>1304</v>
      </c>
    </row>
    <row r="61" spans="1:7">
      <c r="A61" s="120" t="s">
        <v>261</v>
      </c>
      <c r="B61" s="120"/>
      <c r="C61" s="120"/>
      <c r="D61" s="120"/>
      <c r="E61" s="13" t="s">
        <v>262</v>
      </c>
      <c r="F61" s="20"/>
      <c r="G61" s="81"/>
    </row>
    <row r="62" spans="1:7">
      <c r="A62" s="120" t="s">
        <v>263</v>
      </c>
      <c r="B62" s="120"/>
      <c r="C62" s="120"/>
      <c r="D62" s="120"/>
      <c r="E62" s="13" t="s">
        <v>264</v>
      </c>
      <c r="F62" s="19"/>
      <c r="G62" s="81"/>
    </row>
    <row r="63" spans="1:7">
      <c r="A63" s="120" t="s">
        <v>265</v>
      </c>
      <c r="B63" s="124"/>
      <c r="C63" s="124"/>
      <c r="D63" s="124"/>
      <c r="E63" s="13" t="s">
        <v>266</v>
      </c>
      <c r="F63" s="28" t="str">
        <f>IF(TOC!$D$17="positive",SUM($F$64)+SUM($F$65),"")</f>
        <v/>
      </c>
      <c r="G63" s="81" t="s">
        <v>1292</v>
      </c>
    </row>
    <row r="64" spans="1:7" ht="22.5">
      <c r="A64" s="120"/>
      <c r="B64" s="120" t="s">
        <v>267</v>
      </c>
      <c r="C64" s="120"/>
      <c r="D64" s="120"/>
      <c r="E64" s="13" t="s">
        <v>268</v>
      </c>
      <c r="F64" s="19"/>
      <c r="G64" s="81" t="s">
        <v>1293</v>
      </c>
    </row>
    <row r="65" spans="1:7">
      <c r="A65" s="120"/>
      <c r="B65" s="120" t="s">
        <v>269</v>
      </c>
      <c r="C65" s="120"/>
      <c r="D65" s="120"/>
      <c r="E65" s="13" t="s">
        <v>270</v>
      </c>
      <c r="F65" s="20"/>
      <c r="G65" s="81" t="s">
        <v>1294</v>
      </c>
    </row>
    <row r="66" spans="1:7">
      <c r="A66" s="120" t="s">
        <v>271</v>
      </c>
      <c r="B66" s="124"/>
      <c r="C66" s="124"/>
      <c r="D66" s="124"/>
      <c r="E66" s="13" t="s">
        <v>272</v>
      </c>
      <c r="F66" s="28" t="str">
        <f>IF(TOC!$D$17="positive",SUM($F$67)+SUM($F$68),"")</f>
        <v/>
      </c>
      <c r="G66" s="81"/>
    </row>
    <row r="67" spans="1:7">
      <c r="A67" s="120"/>
      <c r="B67" s="120" t="s">
        <v>273</v>
      </c>
      <c r="C67" s="120"/>
      <c r="D67" s="120"/>
      <c r="E67" s="13" t="s">
        <v>274</v>
      </c>
      <c r="F67" s="20"/>
      <c r="G67" s="81"/>
    </row>
    <row r="68" spans="1:7">
      <c r="A68" s="120"/>
      <c r="B68" s="120" t="s">
        <v>275</v>
      </c>
      <c r="C68" s="120"/>
      <c r="D68" s="120"/>
      <c r="E68" s="13" t="s">
        <v>276</v>
      </c>
      <c r="F68" s="19"/>
      <c r="G68" s="81"/>
    </row>
    <row r="69" spans="1:7">
      <c r="A69" s="120" t="s">
        <v>277</v>
      </c>
      <c r="B69" s="124"/>
      <c r="C69" s="124"/>
      <c r="D69" s="124"/>
      <c r="E69" s="13" t="s">
        <v>278</v>
      </c>
      <c r="F69" s="28" t="str">
        <f>IF(TOC!$D$17="positive",SUM($F$70)+SUM($F$71),"")</f>
        <v/>
      </c>
      <c r="G69" s="81"/>
    </row>
    <row r="70" spans="1:7">
      <c r="A70" s="120"/>
      <c r="B70" s="120" t="s">
        <v>279</v>
      </c>
      <c r="C70" s="120"/>
      <c r="D70" s="120"/>
      <c r="E70" s="13" t="s">
        <v>280</v>
      </c>
      <c r="F70" s="19"/>
      <c r="G70" s="61" t="s">
        <v>1295</v>
      </c>
    </row>
    <row r="71" spans="1:7" ht="112.5">
      <c r="A71" s="120"/>
      <c r="B71" s="120" t="s">
        <v>281</v>
      </c>
      <c r="C71" s="120"/>
      <c r="D71" s="120"/>
      <c r="E71" s="13" t="s">
        <v>282</v>
      </c>
      <c r="F71" s="20"/>
      <c r="G71" s="61" t="s">
        <v>1296</v>
      </c>
    </row>
    <row r="72" spans="1:7">
      <c r="A72" s="120" t="s">
        <v>283</v>
      </c>
      <c r="B72" s="124"/>
      <c r="C72" s="124"/>
      <c r="D72" s="124"/>
      <c r="E72" s="13" t="s">
        <v>284</v>
      </c>
      <c r="F72" s="28" t="str">
        <f>IF(TOC!$D$17="positive",SUM($F$73)+SUM($F$74),"")</f>
        <v/>
      </c>
      <c r="G72" s="61"/>
    </row>
    <row r="73" spans="1:7">
      <c r="A73" s="120"/>
      <c r="B73" s="120" t="s">
        <v>285</v>
      </c>
      <c r="C73" s="120"/>
      <c r="D73" s="120"/>
      <c r="E73" s="13" t="s">
        <v>286</v>
      </c>
      <c r="F73" s="20"/>
      <c r="G73" s="105" t="s">
        <v>1322</v>
      </c>
    </row>
    <row r="74" spans="1:7">
      <c r="A74" s="120"/>
      <c r="B74" s="120" t="s">
        <v>287</v>
      </c>
      <c r="C74" s="120"/>
      <c r="D74" s="120"/>
      <c r="E74" s="13" t="s">
        <v>288</v>
      </c>
      <c r="F74" s="19"/>
      <c r="G74" s="61" t="s">
        <v>1295</v>
      </c>
    </row>
    <row r="75" spans="1:7" ht="67.5">
      <c r="A75" s="120" t="s">
        <v>289</v>
      </c>
      <c r="B75" s="120"/>
      <c r="C75" s="120"/>
      <c r="D75" s="120"/>
      <c r="E75" s="13" t="s">
        <v>290</v>
      </c>
      <c r="F75" s="20"/>
      <c r="G75" s="61" t="s">
        <v>1325</v>
      </c>
    </row>
    <row r="76" spans="1:7">
      <c r="A76" s="120" t="s">
        <v>291</v>
      </c>
      <c r="B76" s="120"/>
      <c r="C76" s="120"/>
      <c r="D76" s="120"/>
      <c r="E76" s="13" t="s">
        <v>292</v>
      </c>
      <c r="F76" s="19"/>
      <c r="G76" s="81" t="s">
        <v>1276</v>
      </c>
    </row>
    <row r="77" spans="1:7">
      <c r="A77" s="120" t="s">
        <v>293</v>
      </c>
      <c r="B77" s="120"/>
      <c r="C77" s="120"/>
      <c r="D77" s="120"/>
      <c r="E77" s="13" t="s">
        <v>294</v>
      </c>
      <c r="F77" s="28" t="str">
        <f>IF(TOC!$D$17="positive",SUM(SUM($F$5),SUM($F$10),SUM($F$15),SUM($F$22),SUM($F$26),SUM($F$30),SUM($F$36),SUM($F$42),SUM($F$45),SUM($F$48),SUM($F$53),SUM($F$61),SUM($F$62),SUM($F$63),SUM($F$66),SUM($F$69),SUM($F$72),SUM($F$75),SUM($F$76)),"")</f>
        <v/>
      </c>
      <c r="G77" s="81"/>
    </row>
    <row r="78" spans="1:7" ht="51.75" customHeight="1">
      <c r="G78" s="105" t="s">
        <v>1324</v>
      </c>
    </row>
    <row r="79" spans="1:7" ht="33.75">
      <c r="G79" s="105" t="s">
        <v>1326</v>
      </c>
    </row>
  </sheetData>
  <mergeCells count="93">
    <mergeCell ref="A10:A14"/>
    <mergeCell ref="B10:D10"/>
    <mergeCell ref="B11:D11"/>
    <mergeCell ref="B12:D12"/>
    <mergeCell ref="B13:D13"/>
    <mergeCell ref="B14:D14"/>
    <mergeCell ref="A5:A9"/>
    <mergeCell ref="B5:D5"/>
    <mergeCell ref="B6:D6"/>
    <mergeCell ref="B7:D7"/>
    <mergeCell ref="B8:B9"/>
    <mergeCell ref="C8:D8"/>
    <mergeCell ref="C9:D9"/>
    <mergeCell ref="A15:A21"/>
    <mergeCell ref="B15:D15"/>
    <mergeCell ref="B16:D16"/>
    <mergeCell ref="B17:D17"/>
    <mergeCell ref="B18:D18"/>
    <mergeCell ref="B19:B21"/>
    <mergeCell ref="C19:D19"/>
    <mergeCell ref="C20:D20"/>
    <mergeCell ref="C21:D21"/>
    <mergeCell ref="A22:A25"/>
    <mergeCell ref="B22:D22"/>
    <mergeCell ref="B23:D23"/>
    <mergeCell ref="B24:D24"/>
    <mergeCell ref="B25:D25"/>
    <mergeCell ref="A26:A29"/>
    <mergeCell ref="B26:D26"/>
    <mergeCell ref="B27:D27"/>
    <mergeCell ref="B28:D28"/>
    <mergeCell ref="B29:D29"/>
    <mergeCell ref="A30:A35"/>
    <mergeCell ref="B30:D30"/>
    <mergeCell ref="B31:D31"/>
    <mergeCell ref="B32:D32"/>
    <mergeCell ref="B33:B35"/>
    <mergeCell ref="C33:D33"/>
    <mergeCell ref="C34:D34"/>
    <mergeCell ref="C35:D35"/>
    <mergeCell ref="A36:A41"/>
    <mergeCell ref="B36:D36"/>
    <mergeCell ref="B37:D37"/>
    <mergeCell ref="B38:D38"/>
    <mergeCell ref="B39:B41"/>
    <mergeCell ref="C39:D39"/>
    <mergeCell ref="C40:D40"/>
    <mergeCell ref="C41:D41"/>
    <mergeCell ref="A42:A44"/>
    <mergeCell ref="B42:D42"/>
    <mergeCell ref="B43:D43"/>
    <mergeCell ref="B44:D44"/>
    <mergeCell ref="A45:A47"/>
    <mergeCell ref="B45:D45"/>
    <mergeCell ref="B46:D46"/>
    <mergeCell ref="B47:D47"/>
    <mergeCell ref="A48:A52"/>
    <mergeCell ref="B48:D48"/>
    <mergeCell ref="B49:D49"/>
    <mergeCell ref="B50:B52"/>
    <mergeCell ref="C50:D50"/>
    <mergeCell ref="C51:D51"/>
    <mergeCell ref="C52:D52"/>
    <mergeCell ref="A53:A60"/>
    <mergeCell ref="B53:D53"/>
    <mergeCell ref="B54:D54"/>
    <mergeCell ref="B55:D55"/>
    <mergeCell ref="B56:B60"/>
    <mergeCell ref="C56:D56"/>
    <mergeCell ref="C57:D57"/>
    <mergeCell ref="C58:C60"/>
    <mergeCell ref="A61:D61"/>
    <mergeCell ref="A62:D62"/>
    <mergeCell ref="A63:A65"/>
    <mergeCell ref="B63:D63"/>
    <mergeCell ref="B64:D64"/>
    <mergeCell ref="B65:D65"/>
    <mergeCell ref="G36:G40"/>
    <mergeCell ref="A76:D76"/>
    <mergeCell ref="A77:D77"/>
    <mergeCell ref="A72:A74"/>
    <mergeCell ref="B72:D72"/>
    <mergeCell ref="B73:D73"/>
    <mergeCell ref="B74:D74"/>
    <mergeCell ref="A75:D75"/>
    <mergeCell ref="A66:A68"/>
    <mergeCell ref="B66:D66"/>
    <mergeCell ref="B67:D67"/>
    <mergeCell ref="B68:D68"/>
    <mergeCell ref="A69:A71"/>
    <mergeCell ref="B69:D69"/>
    <mergeCell ref="B70:D70"/>
    <mergeCell ref="B71:D71"/>
  </mergeCells>
  <hyperlinks>
    <hyperlink ref="A1" location="'TOC'!B17"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heetPr>
  <dimension ref="A1:G59"/>
  <sheetViews>
    <sheetView zoomScaleNormal="100" workbookViewId="0">
      <selection activeCell="F54" sqref="F54"/>
    </sheetView>
  </sheetViews>
  <sheetFormatPr defaultRowHeight="15"/>
  <cols>
    <col min="1" max="3" width="15" customWidth="1"/>
    <col min="4" max="4" width="24" customWidth="1"/>
    <col min="5" max="5" width="10" customWidth="1"/>
    <col min="6" max="6" width="15" customWidth="1"/>
    <col min="7" max="7" width="50.42578125" style="48" bestFit="1" customWidth="1"/>
  </cols>
  <sheetData>
    <row r="1" spans="1:7">
      <c r="A1" s="10" t="s">
        <v>159</v>
      </c>
      <c r="B1" s="11" t="s">
        <v>107</v>
      </c>
    </row>
    <row r="2" spans="1:7">
      <c r="A2" s="10"/>
      <c r="B2" s="46"/>
    </row>
    <row r="3" spans="1:7">
      <c r="A3" s="71"/>
      <c r="B3" s="71"/>
      <c r="C3" s="71"/>
      <c r="D3" s="71"/>
      <c r="E3" s="71"/>
      <c r="F3" s="12" t="s">
        <v>190</v>
      </c>
      <c r="G3" s="4" t="s">
        <v>1187</v>
      </c>
    </row>
    <row r="4" spans="1:7">
      <c r="A4" s="71"/>
      <c r="B4" s="71"/>
      <c r="C4" s="71"/>
      <c r="D4" s="71"/>
      <c r="E4" s="71"/>
      <c r="F4" s="13" t="s">
        <v>161</v>
      </c>
      <c r="G4" s="70"/>
    </row>
    <row r="5" spans="1:7">
      <c r="A5" s="120" t="s">
        <v>295</v>
      </c>
      <c r="B5" s="124"/>
      <c r="C5" s="124"/>
      <c r="D5" s="124"/>
      <c r="E5" s="13" t="s">
        <v>161</v>
      </c>
      <c r="F5" s="28" t="str">
        <f>IF(TOC!$D$18="positive",SUM(SUM($F$6),SUM($F$7),SUM($F$8),SUM($F$9),SUM($F$10)),"")</f>
        <v/>
      </c>
      <c r="G5" s="125" t="s">
        <v>1276</v>
      </c>
    </row>
    <row r="6" spans="1:7">
      <c r="A6" s="120"/>
      <c r="B6" s="120" t="s">
        <v>198</v>
      </c>
      <c r="C6" s="120"/>
      <c r="D6" s="120"/>
      <c r="E6" s="13" t="s">
        <v>166</v>
      </c>
      <c r="F6" s="19"/>
      <c r="G6" s="126"/>
    </row>
    <row r="7" spans="1:7">
      <c r="A7" s="120"/>
      <c r="B7" s="120" t="s">
        <v>296</v>
      </c>
      <c r="C7" s="120"/>
      <c r="D7" s="120"/>
      <c r="E7" s="13" t="s">
        <v>174</v>
      </c>
      <c r="F7" s="20"/>
      <c r="G7" s="126"/>
    </row>
    <row r="8" spans="1:7">
      <c r="A8" s="120"/>
      <c r="B8" s="120" t="s">
        <v>297</v>
      </c>
      <c r="C8" s="120"/>
      <c r="D8" s="120"/>
      <c r="E8" s="13" t="s">
        <v>176</v>
      </c>
      <c r="F8" s="19"/>
      <c r="G8" s="126"/>
    </row>
    <row r="9" spans="1:7">
      <c r="A9" s="120"/>
      <c r="B9" s="120" t="s">
        <v>298</v>
      </c>
      <c r="C9" s="120"/>
      <c r="D9" s="120"/>
      <c r="E9" s="13" t="s">
        <v>178</v>
      </c>
      <c r="F9" s="20"/>
      <c r="G9" s="126"/>
    </row>
    <row r="10" spans="1:7">
      <c r="A10" s="120"/>
      <c r="B10" s="120" t="s">
        <v>299</v>
      </c>
      <c r="C10" s="120"/>
      <c r="D10" s="120"/>
      <c r="E10" s="13" t="s">
        <v>180</v>
      </c>
      <c r="F10" s="19"/>
      <c r="G10" s="127"/>
    </row>
    <row r="11" spans="1:7" ht="22.5" customHeight="1">
      <c r="A11" s="120" t="s">
        <v>300</v>
      </c>
      <c r="B11" s="124"/>
      <c r="C11" s="124"/>
      <c r="D11" s="124"/>
      <c r="E11" s="13" t="s">
        <v>301</v>
      </c>
      <c r="F11" s="28" t="str">
        <f>IF(TOC!$D$18="positive",SUM(SUM($F$12),SUM($F$13),SUM($F$14),SUM($F$15),SUM($F$16)),"")</f>
        <v/>
      </c>
      <c r="G11" s="121" t="s">
        <v>1281</v>
      </c>
    </row>
    <row r="12" spans="1:7" ht="22.5" customHeight="1">
      <c r="A12" s="120"/>
      <c r="B12" s="120" t="s">
        <v>198</v>
      </c>
      <c r="C12" s="120"/>
      <c r="D12" s="120"/>
      <c r="E12" s="13" t="s">
        <v>302</v>
      </c>
      <c r="F12" s="19"/>
      <c r="G12" s="122"/>
    </row>
    <row r="13" spans="1:7" ht="22.5" customHeight="1">
      <c r="A13" s="120"/>
      <c r="B13" s="120" t="s">
        <v>296</v>
      </c>
      <c r="C13" s="120"/>
      <c r="D13" s="120"/>
      <c r="E13" s="13" t="s">
        <v>303</v>
      </c>
      <c r="F13" s="20"/>
      <c r="G13" s="122"/>
    </row>
    <row r="14" spans="1:7" ht="22.5" customHeight="1">
      <c r="A14" s="120"/>
      <c r="B14" s="120" t="s">
        <v>297</v>
      </c>
      <c r="C14" s="120"/>
      <c r="D14" s="120"/>
      <c r="E14" s="13" t="s">
        <v>304</v>
      </c>
      <c r="F14" s="19"/>
      <c r="G14" s="122"/>
    </row>
    <row r="15" spans="1:7" ht="22.5" customHeight="1">
      <c r="A15" s="120"/>
      <c r="B15" s="120" t="s">
        <v>298</v>
      </c>
      <c r="C15" s="120"/>
      <c r="D15" s="120"/>
      <c r="E15" s="13" t="s">
        <v>305</v>
      </c>
      <c r="F15" s="20"/>
      <c r="G15" s="122"/>
    </row>
    <row r="16" spans="1:7" ht="22.5" customHeight="1">
      <c r="A16" s="120"/>
      <c r="B16" s="120" t="s">
        <v>299</v>
      </c>
      <c r="C16" s="124"/>
      <c r="D16" s="124"/>
      <c r="E16" s="13" t="s">
        <v>306</v>
      </c>
      <c r="F16" s="28" t="str">
        <f>IF(TOC!$D$18="positive",SUM($F$17)+SUM($F$18),"")</f>
        <v/>
      </c>
      <c r="G16" s="122"/>
    </row>
    <row r="17" spans="1:7" ht="22.5" customHeight="1">
      <c r="A17" s="120"/>
      <c r="B17" s="120"/>
      <c r="C17" s="120" t="s">
        <v>208</v>
      </c>
      <c r="D17" s="120"/>
      <c r="E17" s="13" t="s">
        <v>307</v>
      </c>
      <c r="F17" s="20"/>
      <c r="G17" s="123"/>
    </row>
    <row r="18" spans="1:7">
      <c r="A18" s="120"/>
      <c r="B18" s="120"/>
      <c r="C18" s="120" t="s">
        <v>210</v>
      </c>
      <c r="D18" s="120"/>
      <c r="E18" s="13" t="s">
        <v>308</v>
      </c>
      <c r="F18" s="19"/>
      <c r="G18" s="61" t="s">
        <v>1281</v>
      </c>
    </row>
    <row r="19" spans="1:7">
      <c r="A19" s="120" t="s">
        <v>309</v>
      </c>
      <c r="B19" s="124"/>
      <c r="C19" s="124"/>
      <c r="D19" s="124"/>
      <c r="E19" s="13" t="s">
        <v>186</v>
      </c>
      <c r="F19" s="28" t="str">
        <f>IF(TOC!$D$18="positive",SUM(SUM($F$20),SUM($F$21),SUM($F$22)),"")</f>
        <v/>
      </c>
      <c r="G19" s="61"/>
    </row>
    <row r="20" spans="1:7">
      <c r="A20" s="120"/>
      <c r="B20" s="120" t="s">
        <v>297</v>
      </c>
      <c r="C20" s="120"/>
      <c r="D20" s="120"/>
      <c r="E20" s="13" t="s">
        <v>187</v>
      </c>
      <c r="F20" s="19"/>
      <c r="G20" s="61"/>
    </row>
    <row r="21" spans="1:7">
      <c r="A21" s="120"/>
      <c r="B21" s="120" t="s">
        <v>298</v>
      </c>
      <c r="C21" s="120"/>
      <c r="D21" s="120"/>
      <c r="E21" s="13" t="s">
        <v>189</v>
      </c>
      <c r="F21" s="20"/>
      <c r="G21" s="61"/>
    </row>
    <row r="22" spans="1:7">
      <c r="A22" s="120"/>
      <c r="B22" s="120" t="s">
        <v>299</v>
      </c>
      <c r="C22" s="120"/>
      <c r="D22" s="120"/>
      <c r="E22" s="13" t="s">
        <v>213</v>
      </c>
      <c r="F22" s="19"/>
      <c r="G22" s="61"/>
    </row>
    <row r="23" spans="1:7" ht="22.5" customHeight="1">
      <c r="A23" s="120" t="s">
        <v>310</v>
      </c>
      <c r="B23" s="124"/>
      <c r="C23" s="124"/>
      <c r="D23" s="124"/>
      <c r="E23" s="13" t="s">
        <v>214</v>
      </c>
      <c r="F23" s="28" t="str">
        <f>IF(TOC!$D$18="positive",SUM(SUM($F$24),SUM($F$25),SUM($F$26)),"")</f>
        <v/>
      </c>
      <c r="G23" s="125" t="s">
        <v>1276</v>
      </c>
    </row>
    <row r="24" spans="1:7" ht="22.5" customHeight="1">
      <c r="A24" s="120"/>
      <c r="B24" s="120" t="s">
        <v>297</v>
      </c>
      <c r="C24" s="120"/>
      <c r="D24" s="120"/>
      <c r="E24" s="13" t="s">
        <v>215</v>
      </c>
      <c r="F24" s="19"/>
      <c r="G24" s="126"/>
    </row>
    <row r="25" spans="1:7" ht="22.5" customHeight="1">
      <c r="A25" s="120"/>
      <c r="B25" s="120" t="s">
        <v>298</v>
      </c>
      <c r="C25" s="120"/>
      <c r="D25" s="120"/>
      <c r="E25" s="13" t="s">
        <v>216</v>
      </c>
      <c r="F25" s="20"/>
      <c r="G25" s="126"/>
    </row>
    <row r="26" spans="1:7" ht="22.5" customHeight="1">
      <c r="A26" s="120"/>
      <c r="B26" s="120" t="s">
        <v>299</v>
      </c>
      <c r="C26" s="120"/>
      <c r="D26" s="120"/>
      <c r="E26" s="13" t="s">
        <v>218</v>
      </c>
      <c r="F26" s="19"/>
      <c r="G26" s="127"/>
    </row>
    <row r="27" spans="1:7" ht="22.5" customHeight="1">
      <c r="A27" s="120" t="s">
        <v>311</v>
      </c>
      <c r="B27" s="124"/>
      <c r="C27" s="124"/>
      <c r="D27" s="124"/>
      <c r="E27" s="13" t="s">
        <v>312</v>
      </c>
      <c r="F27" s="28" t="str">
        <f>IF(TOC!$D$18="positive",SUM(SUM($F$28),SUM($F$29),SUM($F$34)),"")</f>
        <v/>
      </c>
      <c r="G27" s="121" t="s">
        <v>1281</v>
      </c>
    </row>
    <row r="28" spans="1:7" ht="22.5" customHeight="1">
      <c r="A28" s="120"/>
      <c r="B28" s="120" t="s">
        <v>297</v>
      </c>
      <c r="C28" s="120"/>
      <c r="D28" s="120"/>
      <c r="E28" s="13" t="s">
        <v>313</v>
      </c>
      <c r="F28" s="19"/>
      <c r="G28" s="122"/>
    </row>
    <row r="29" spans="1:7" ht="22.5" customHeight="1">
      <c r="A29" s="120"/>
      <c r="B29" s="120" t="s">
        <v>298</v>
      </c>
      <c r="C29" s="124"/>
      <c r="D29" s="124"/>
      <c r="E29" s="13" t="s">
        <v>314</v>
      </c>
      <c r="F29" s="20"/>
      <c r="G29" s="122"/>
    </row>
    <row r="30" spans="1:7" ht="22.5" customHeight="1">
      <c r="A30" s="120"/>
      <c r="B30" s="120"/>
      <c r="C30" s="120" t="s">
        <v>315</v>
      </c>
      <c r="D30" s="17"/>
      <c r="E30" s="13" t="s">
        <v>316</v>
      </c>
      <c r="F30" s="28" t="str">
        <f>IF(TOC!$D$18="positive",SUM(SUM($F$31),SUM($F$32),SUM($F$33)),"")</f>
        <v/>
      </c>
      <c r="G30" s="123"/>
    </row>
    <row r="31" spans="1:7" ht="22.5">
      <c r="A31" s="120"/>
      <c r="B31" s="120"/>
      <c r="C31" s="120"/>
      <c r="D31" s="14" t="s">
        <v>317</v>
      </c>
      <c r="E31" s="13" t="s">
        <v>318</v>
      </c>
      <c r="F31" s="20"/>
      <c r="G31" s="61" t="s">
        <v>1285</v>
      </c>
    </row>
    <row r="32" spans="1:7" ht="22.5">
      <c r="A32" s="120"/>
      <c r="B32" s="120"/>
      <c r="C32" s="120"/>
      <c r="D32" s="14" t="s">
        <v>319</v>
      </c>
      <c r="E32" s="13" t="s">
        <v>320</v>
      </c>
      <c r="F32" s="19"/>
      <c r="G32" s="61" t="s">
        <v>1286</v>
      </c>
    </row>
    <row r="33" spans="1:7" ht="22.5">
      <c r="A33" s="120"/>
      <c r="B33" s="120"/>
      <c r="C33" s="120"/>
      <c r="D33" s="14" t="s">
        <v>321</v>
      </c>
      <c r="E33" s="13" t="s">
        <v>322</v>
      </c>
      <c r="F33" s="20"/>
      <c r="G33" s="61" t="s">
        <v>1287</v>
      </c>
    </row>
    <row r="34" spans="1:7">
      <c r="A34" s="120"/>
      <c r="B34" s="120" t="s">
        <v>299</v>
      </c>
      <c r="C34" s="124"/>
      <c r="D34" s="124"/>
      <c r="E34" s="13" t="s">
        <v>323</v>
      </c>
      <c r="F34" s="28" t="str">
        <f>IF(TOC!$D$18="positive",SUM($F$35)+SUM($F$36),"")</f>
        <v/>
      </c>
      <c r="G34" s="61" t="s">
        <v>1281</v>
      </c>
    </row>
    <row r="35" spans="1:7">
      <c r="A35" s="120"/>
      <c r="B35" s="120"/>
      <c r="C35" s="120" t="s">
        <v>208</v>
      </c>
      <c r="D35" s="120"/>
      <c r="E35" s="13" t="s">
        <v>324</v>
      </c>
      <c r="F35" s="20"/>
      <c r="G35" s="61" t="s">
        <v>1288</v>
      </c>
    </row>
    <row r="36" spans="1:7">
      <c r="A36" s="120"/>
      <c r="B36" s="120"/>
      <c r="C36" s="120" t="s">
        <v>210</v>
      </c>
      <c r="D36" s="120"/>
      <c r="E36" s="13" t="s">
        <v>325</v>
      </c>
      <c r="F36" s="19"/>
      <c r="G36" s="83" t="s">
        <v>1289</v>
      </c>
    </row>
    <row r="37" spans="1:7">
      <c r="A37" s="120" t="s">
        <v>261</v>
      </c>
      <c r="B37" s="120"/>
      <c r="C37" s="120"/>
      <c r="D37" s="120"/>
      <c r="E37" s="13" t="s">
        <v>219</v>
      </c>
      <c r="F37" s="20"/>
      <c r="G37" s="70"/>
    </row>
    <row r="38" spans="1:7">
      <c r="A38" s="120" t="s">
        <v>263</v>
      </c>
      <c r="B38" s="120"/>
      <c r="C38" s="120"/>
      <c r="D38" s="120"/>
      <c r="E38" s="13" t="s">
        <v>220</v>
      </c>
      <c r="F38" s="19"/>
      <c r="G38" s="70"/>
    </row>
    <row r="39" spans="1:7">
      <c r="A39" s="120" t="s">
        <v>326</v>
      </c>
      <c r="B39" s="124"/>
      <c r="C39" s="124"/>
      <c r="D39" s="124"/>
      <c r="E39" s="13" t="s">
        <v>221</v>
      </c>
      <c r="F39" s="28" t="str">
        <f>IF(TOC!$D$18="positive",SUM(SUM($F$40),SUM($F$41),SUM($F$42),SUM($F$43),SUM($F$44),SUM($F$45),SUM($F$46)),"")</f>
        <v/>
      </c>
      <c r="G39" s="70"/>
    </row>
    <row r="40" spans="1:7">
      <c r="A40" s="120"/>
      <c r="B40" s="120" t="s">
        <v>327</v>
      </c>
      <c r="C40" s="120"/>
      <c r="D40" s="120"/>
      <c r="E40" s="13" t="s">
        <v>230</v>
      </c>
      <c r="F40" s="19"/>
      <c r="G40" s="61" t="s">
        <v>1281</v>
      </c>
    </row>
    <row r="41" spans="1:7">
      <c r="A41" s="120"/>
      <c r="B41" s="120" t="s">
        <v>328</v>
      </c>
      <c r="C41" s="120"/>
      <c r="D41" s="120"/>
      <c r="E41" s="13" t="s">
        <v>237</v>
      </c>
      <c r="F41" s="20"/>
      <c r="G41" s="70"/>
    </row>
    <row r="42" spans="1:7">
      <c r="A42" s="120"/>
      <c r="B42" s="120" t="s">
        <v>329</v>
      </c>
      <c r="C42" s="120"/>
      <c r="D42" s="120"/>
      <c r="E42" s="13" t="s">
        <v>238</v>
      </c>
      <c r="F42" s="19"/>
      <c r="G42" s="70"/>
    </row>
    <row r="43" spans="1:7">
      <c r="A43" s="120"/>
      <c r="B43" s="120" t="s">
        <v>330</v>
      </c>
      <c r="C43" s="120"/>
      <c r="D43" s="120"/>
      <c r="E43" s="13" t="s">
        <v>239</v>
      </c>
      <c r="F43" s="20"/>
      <c r="G43" s="70"/>
    </row>
    <row r="44" spans="1:7">
      <c r="A44" s="120"/>
      <c r="B44" s="120" t="s">
        <v>331</v>
      </c>
      <c r="C44" s="120"/>
      <c r="D44" s="120"/>
      <c r="E44" s="13" t="s">
        <v>241</v>
      </c>
      <c r="F44" s="19"/>
      <c r="G44" s="70"/>
    </row>
    <row r="45" spans="1:7">
      <c r="A45" s="120"/>
      <c r="B45" s="120" t="s">
        <v>332</v>
      </c>
      <c r="C45" s="120"/>
      <c r="D45" s="120"/>
      <c r="E45" s="13" t="s">
        <v>242</v>
      </c>
      <c r="F45" s="20"/>
      <c r="G45" s="70"/>
    </row>
    <row r="46" spans="1:7">
      <c r="A46" s="120"/>
      <c r="B46" s="120" t="s">
        <v>333</v>
      </c>
      <c r="C46" s="124"/>
      <c r="D46" s="124"/>
      <c r="E46" s="13" t="s">
        <v>243</v>
      </c>
      <c r="F46" s="28" t="str">
        <f>IF(TOC!$D$18="positive",SUM($F$47)+SUM($F$48),"")</f>
        <v/>
      </c>
      <c r="G46" s="70"/>
    </row>
    <row r="47" spans="1:7">
      <c r="A47" s="120"/>
      <c r="B47" s="120"/>
      <c r="C47" s="120" t="s">
        <v>334</v>
      </c>
      <c r="D47" s="120"/>
      <c r="E47" s="13" t="s">
        <v>335</v>
      </c>
      <c r="F47" s="20"/>
      <c r="G47" s="70"/>
    </row>
    <row r="48" spans="1:7">
      <c r="A48" s="120"/>
      <c r="B48" s="120"/>
      <c r="C48" s="120" t="s">
        <v>336</v>
      </c>
      <c r="D48" s="120"/>
      <c r="E48" s="13" t="s">
        <v>337</v>
      </c>
      <c r="F48" s="19"/>
      <c r="G48" s="70"/>
    </row>
    <row r="49" spans="1:7">
      <c r="A49" s="120" t="s">
        <v>338</v>
      </c>
      <c r="B49" s="124"/>
      <c r="C49" s="124"/>
      <c r="D49" s="124"/>
      <c r="E49" s="13" t="s">
        <v>262</v>
      </c>
      <c r="F49" s="28" t="str">
        <f>IF(TOC!$D$18="positive",SUM($F$50)+SUM($F$51),"")</f>
        <v/>
      </c>
      <c r="G49" s="70"/>
    </row>
    <row r="50" spans="1:7">
      <c r="A50" s="120"/>
      <c r="B50" s="120" t="s">
        <v>339</v>
      </c>
      <c r="C50" s="120"/>
      <c r="D50" s="120"/>
      <c r="E50" s="13" t="s">
        <v>264</v>
      </c>
      <c r="F50" s="19"/>
      <c r="G50" s="70"/>
    </row>
    <row r="51" spans="1:7">
      <c r="A51" s="120"/>
      <c r="B51" s="120" t="s">
        <v>340</v>
      </c>
      <c r="C51" s="120"/>
      <c r="D51" s="120"/>
      <c r="E51" s="13" t="s">
        <v>266</v>
      </c>
      <c r="F51" s="20"/>
      <c r="G51" s="70"/>
    </row>
    <row r="52" spans="1:7" ht="22.5">
      <c r="A52" s="120" t="s">
        <v>341</v>
      </c>
      <c r="B52" s="120"/>
      <c r="C52" s="120"/>
      <c r="D52" s="120"/>
      <c r="E52" s="13" t="s">
        <v>272</v>
      </c>
      <c r="F52" s="19"/>
      <c r="G52" s="61" t="s">
        <v>1290</v>
      </c>
    </row>
    <row r="53" spans="1:7" ht="22.5">
      <c r="A53" s="120" t="s">
        <v>342</v>
      </c>
      <c r="B53" s="120"/>
      <c r="C53" s="120"/>
      <c r="D53" s="120"/>
      <c r="E53" s="13" t="s">
        <v>274</v>
      </c>
      <c r="F53" s="20"/>
      <c r="G53" s="61" t="s">
        <v>1291</v>
      </c>
    </row>
    <row r="54" spans="1:7">
      <c r="A54" s="120" t="s">
        <v>343</v>
      </c>
      <c r="B54" s="120"/>
      <c r="C54" s="120"/>
      <c r="D54" s="120"/>
      <c r="E54" s="13" t="s">
        <v>276</v>
      </c>
      <c r="F54" s="19"/>
      <c r="G54" s="81" t="s">
        <v>1276</v>
      </c>
    </row>
    <row r="55" spans="1:7">
      <c r="A55" s="120" t="s">
        <v>344</v>
      </c>
      <c r="B55" s="120"/>
      <c r="C55" s="120"/>
      <c r="D55" s="120"/>
      <c r="E55" s="13" t="s">
        <v>278</v>
      </c>
      <c r="F55" s="28" t="str">
        <f>IF(TOC!$D$18="positive",SUM(SUM($F$5),SUM($F$11),SUM($F$19),SUM($F$23),SUM($F$27),SUM($F$37),SUM($F$38),SUM($F$39),SUM($F$49),SUM($F$52),SUM($F$53),SUM($F$54)),"")</f>
        <v/>
      </c>
      <c r="G55" s="70"/>
    </row>
    <row r="56" spans="1:7" ht="45">
      <c r="G56" s="105" t="s">
        <v>1326</v>
      </c>
    </row>
    <row r="59" spans="1:7">
      <c r="G59" s="84"/>
    </row>
  </sheetData>
  <mergeCells count="63">
    <mergeCell ref="A5:A10"/>
    <mergeCell ref="B5:D5"/>
    <mergeCell ref="B6:D6"/>
    <mergeCell ref="B7:D7"/>
    <mergeCell ref="B8:D8"/>
    <mergeCell ref="B9:D9"/>
    <mergeCell ref="B10:D10"/>
    <mergeCell ref="A11:A18"/>
    <mergeCell ref="B11:D11"/>
    <mergeCell ref="B12:D12"/>
    <mergeCell ref="B13:D13"/>
    <mergeCell ref="B14:D14"/>
    <mergeCell ref="B15:D15"/>
    <mergeCell ref="B16:B18"/>
    <mergeCell ref="C16:D16"/>
    <mergeCell ref="C17:D17"/>
    <mergeCell ref="C18:D18"/>
    <mergeCell ref="A19:A22"/>
    <mergeCell ref="B19:D19"/>
    <mergeCell ref="B20:D20"/>
    <mergeCell ref="B21:D21"/>
    <mergeCell ref="B22:D22"/>
    <mergeCell ref="A23:A26"/>
    <mergeCell ref="B23:D23"/>
    <mergeCell ref="B24:D24"/>
    <mergeCell ref="B25:D25"/>
    <mergeCell ref="B26:D26"/>
    <mergeCell ref="C46:D46"/>
    <mergeCell ref="C47:D47"/>
    <mergeCell ref="C48:D48"/>
    <mergeCell ref="A27:A36"/>
    <mergeCell ref="B27:D27"/>
    <mergeCell ref="B28:D28"/>
    <mergeCell ref="B29:B33"/>
    <mergeCell ref="C29:D29"/>
    <mergeCell ref="C30:C33"/>
    <mergeCell ref="B34:B36"/>
    <mergeCell ref="C34:D34"/>
    <mergeCell ref="C35:D35"/>
    <mergeCell ref="C36:D36"/>
    <mergeCell ref="A54:D54"/>
    <mergeCell ref="A55:D55"/>
    <mergeCell ref="A49:A51"/>
    <mergeCell ref="B49:D49"/>
    <mergeCell ref="B50:D50"/>
    <mergeCell ref="B51:D51"/>
    <mergeCell ref="A52:D52"/>
    <mergeCell ref="G5:G10"/>
    <mergeCell ref="A53:D53"/>
    <mergeCell ref="A37:D37"/>
    <mergeCell ref="A38:D38"/>
    <mergeCell ref="A39:A48"/>
    <mergeCell ref="B39:D39"/>
    <mergeCell ref="B40:D40"/>
    <mergeCell ref="B41:D41"/>
    <mergeCell ref="B42:D42"/>
    <mergeCell ref="B43:D43"/>
    <mergeCell ref="B44:D44"/>
    <mergeCell ref="B45:D45"/>
    <mergeCell ref="B46:B48"/>
    <mergeCell ref="G11:G17"/>
    <mergeCell ref="G23:G26"/>
    <mergeCell ref="G27:G30"/>
  </mergeCells>
  <hyperlinks>
    <hyperlink ref="A1" location="'TOC'!B18"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F58"/>
  <sheetViews>
    <sheetView zoomScaleNormal="100" workbookViewId="0">
      <selection activeCell="F54" sqref="F54"/>
    </sheetView>
  </sheetViews>
  <sheetFormatPr defaultRowHeight="15"/>
  <cols>
    <col min="1" max="1" width="15" customWidth="1"/>
    <col min="2" max="2" width="30.42578125" customWidth="1"/>
    <col min="3" max="3" width="28.5703125" customWidth="1"/>
    <col min="4" max="4" width="10" customWidth="1"/>
    <col min="5" max="5" width="15" customWidth="1"/>
    <col min="6" max="6" width="54.5703125" style="48" bestFit="1" customWidth="1"/>
  </cols>
  <sheetData>
    <row r="1" spans="1:6">
      <c r="A1" s="10" t="s">
        <v>159</v>
      </c>
      <c r="B1" s="11" t="s">
        <v>110</v>
      </c>
    </row>
    <row r="2" spans="1:6">
      <c r="A2" s="10"/>
      <c r="B2" s="46"/>
      <c r="F2" s="63" t="s">
        <v>1198</v>
      </c>
    </row>
    <row r="3" spans="1:6">
      <c r="A3" s="71"/>
      <c r="B3" s="71"/>
      <c r="C3" s="71"/>
      <c r="D3" s="71"/>
      <c r="E3" s="12" t="s">
        <v>190</v>
      </c>
      <c r="F3" s="4" t="s">
        <v>1187</v>
      </c>
    </row>
    <row r="4" spans="1:6">
      <c r="A4" s="71"/>
      <c r="B4" s="71"/>
      <c r="C4" s="71"/>
      <c r="D4" s="71"/>
      <c r="E4" s="13" t="s">
        <v>161</v>
      </c>
      <c r="F4" s="64"/>
    </row>
    <row r="5" spans="1:6">
      <c r="A5" s="120" t="s">
        <v>345</v>
      </c>
      <c r="B5" s="124"/>
      <c r="C5" s="124"/>
      <c r="D5" s="13" t="s">
        <v>161</v>
      </c>
      <c r="E5" s="28" t="str">
        <f>IF(TOC!$D$19="positive",SUM($E$6)+SUM($E$10),"")</f>
        <v/>
      </c>
      <c r="F5" s="64"/>
    </row>
    <row r="6" spans="1:6">
      <c r="A6" s="120"/>
      <c r="B6" s="120" t="s">
        <v>346</v>
      </c>
      <c r="C6" s="17"/>
      <c r="D6" s="13" t="s">
        <v>166</v>
      </c>
      <c r="E6" s="28" t="str">
        <f>IF(TOC!$D$19="positive",SUM($E$8)+SUM($E$9),"")</f>
        <v/>
      </c>
      <c r="F6" s="64"/>
    </row>
    <row r="7" spans="1:6">
      <c r="A7" s="120"/>
      <c r="B7" s="120"/>
      <c r="C7" s="14" t="s">
        <v>347</v>
      </c>
      <c r="D7" s="13" t="s">
        <v>348</v>
      </c>
      <c r="E7" s="20"/>
      <c r="F7" s="61"/>
    </row>
    <row r="8" spans="1:6" ht="22.5">
      <c r="A8" s="120"/>
      <c r="B8" s="120"/>
      <c r="C8" s="14" t="s">
        <v>349</v>
      </c>
      <c r="D8" s="13" t="s">
        <v>350</v>
      </c>
      <c r="E8" s="19"/>
      <c r="F8" s="61" t="s">
        <v>1271</v>
      </c>
    </row>
    <row r="9" spans="1:6" ht="45">
      <c r="A9" s="120"/>
      <c r="B9" s="120"/>
      <c r="C9" s="14" t="s">
        <v>351</v>
      </c>
      <c r="D9" s="13" t="s">
        <v>352</v>
      </c>
      <c r="E9" s="20"/>
      <c r="F9" s="61" t="s">
        <v>1272</v>
      </c>
    </row>
    <row r="10" spans="1:6" ht="22.5">
      <c r="A10" s="120"/>
      <c r="B10" s="120" t="s">
        <v>353</v>
      </c>
      <c r="C10" s="120"/>
      <c r="D10" s="13" t="s">
        <v>174</v>
      </c>
      <c r="E10" s="19"/>
      <c r="F10" s="61" t="s">
        <v>1273</v>
      </c>
    </row>
    <row r="11" spans="1:6">
      <c r="A11" s="120" t="s">
        <v>354</v>
      </c>
      <c r="B11" s="124"/>
      <c r="C11" s="124"/>
      <c r="D11" s="13" t="s">
        <v>176</v>
      </c>
      <c r="E11" s="28" t="str">
        <f>IF(TOC!$D$19="positive",SUM($E$12)+SUM($E$13),"")</f>
        <v/>
      </c>
      <c r="F11" s="61"/>
    </row>
    <row r="12" spans="1:6" ht="22.5">
      <c r="A12" s="120"/>
      <c r="B12" s="120" t="s">
        <v>349</v>
      </c>
      <c r="C12" s="120"/>
      <c r="D12" s="13" t="s">
        <v>355</v>
      </c>
      <c r="E12" s="19"/>
      <c r="F12" s="61" t="s">
        <v>1274</v>
      </c>
    </row>
    <row r="13" spans="1:6" ht="67.5">
      <c r="A13" s="120"/>
      <c r="B13" s="120" t="s">
        <v>351</v>
      </c>
      <c r="C13" s="120"/>
      <c r="D13" s="13" t="s">
        <v>356</v>
      </c>
      <c r="E13" s="20"/>
      <c r="F13" s="64" t="s">
        <v>1275</v>
      </c>
    </row>
    <row r="14" spans="1:6">
      <c r="A14" s="120" t="s">
        <v>357</v>
      </c>
      <c r="B14" s="124"/>
      <c r="C14" s="124"/>
      <c r="D14" s="13" t="s">
        <v>178</v>
      </c>
      <c r="E14" s="28" t="str">
        <f>IF(TOC!$D$19="positive",SUM($E$15)+SUM($E$16),"")</f>
        <v/>
      </c>
      <c r="F14" s="64"/>
    </row>
    <row r="15" spans="1:6">
      <c r="A15" s="120"/>
      <c r="B15" s="120" t="s">
        <v>358</v>
      </c>
      <c r="C15" s="120"/>
      <c r="D15" s="13" t="s">
        <v>180</v>
      </c>
      <c r="E15" s="20"/>
      <c r="F15" s="64"/>
    </row>
    <row r="16" spans="1:6">
      <c r="A16" s="120"/>
      <c r="B16" s="120" t="s">
        <v>359</v>
      </c>
      <c r="C16" s="120"/>
      <c r="D16" s="13" t="s">
        <v>186</v>
      </c>
      <c r="E16" s="19"/>
      <c r="F16" s="64"/>
    </row>
    <row r="17" spans="1:6">
      <c r="A17" s="120" t="s">
        <v>360</v>
      </c>
      <c r="B17" s="120"/>
      <c r="C17" s="120"/>
      <c r="D17" s="13" t="s">
        <v>187</v>
      </c>
      <c r="E17" s="20"/>
      <c r="F17" s="64"/>
    </row>
    <row r="18" spans="1:6">
      <c r="A18" s="120" t="s">
        <v>361</v>
      </c>
      <c r="B18" s="120"/>
      <c r="C18" s="120"/>
      <c r="D18" s="13" t="s">
        <v>189</v>
      </c>
      <c r="E18" s="28" t="str">
        <f>IF(TOC!$D$19="positive",SUM($E$19)+SUM($E$25),"")</f>
        <v/>
      </c>
      <c r="F18" s="64"/>
    </row>
    <row r="19" spans="1:6">
      <c r="A19" s="120" t="s">
        <v>362</v>
      </c>
      <c r="B19" s="124"/>
      <c r="C19" s="124"/>
      <c r="D19" s="13" t="s">
        <v>207</v>
      </c>
      <c r="E19" s="28" t="str">
        <f>IF(TOC!$D$19="positive",SUM($E$20)+SUM($E$21)+SUM($E$22)+SUM($E$23)+SUM($E$24),"")</f>
        <v/>
      </c>
      <c r="F19" s="64"/>
    </row>
    <row r="20" spans="1:6">
      <c r="A20" s="120"/>
      <c r="B20" s="120" t="s">
        <v>271</v>
      </c>
      <c r="C20" s="120"/>
      <c r="D20" s="13" t="s">
        <v>213</v>
      </c>
      <c r="E20" s="19"/>
      <c r="F20" s="64"/>
    </row>
    <row r="21" spans="1:6">
      <c r="A21" s="120"/>
      <c r="B21" s="120" t="s">
        <v>277</v>
      </c>
      <c r="C21" s="120"/>
      <c r="D21" s="13" t="s">
        <v>214</v>
      </c>
      <c r="E21" s="20"/>
      <c r="F21" s="64"/>
    </row>
    <row r="22" spans="1:6">
      <c r="A22" s="120"/>
      <c r="B22" s="120" t="s">
        <v>363</v>
      </c>
      <c r="C22" s="120"/>
      <c r="D22" s="13" t="s">
        <v>215</v>
      </c>
      <c r="E22" s="19"/>
      <c r="F22" s="125" t="s">
        <v>1276</v>
      </c>
    </row>
    <row r="23" spans="1:6">
      <c r="A23" s="120"/>
      <c r="B23" s="120" t="s">
        <v>291</v>
      </c>
      <c r="C23" s="120"/>
      <c r="D23" s="13" t="s">
        <v>364</v>
      </c>
      <c r="E23" s="20"/>
      <c r="F23" s="126"/>
    </row>
    <row r="24" spans="1:6">
      <c r="A24" s="120"/>
      <c r="B24" s="120" t="s">
        <v>365</v>
      </c>
      <c r="C24" s="120"/>
      <c r="D24" s="13" t="s">
        <v>366</v>
      </c>
      <c r="E24" s="19"/>
      <c r="F24" s="126"/>
    </row>
    <row r="25" spans="1:6">
      <c r="A25" s="120"/>
      <c r="B25" s="120" t="s">
        <v>367</v>
      </c>
      <c r="C25" s="120"/>
      <c r="D25" s="13" t="s">
        <v>368</v>
      </c>
      <c r="E25" s="28" t="str">
        <f>IF(TOC!$D$19="positive",SUM($E$26)+SUM($E$27)+SUM($E$28)+SUM($E$29)+SUM($E$30)+SUM($E$31),"")</f>
        <v/>
      </c>
      <c r="F25" s="127"/>
    </row>
    <row r="26" spans="1:6">
      <c r="A26" s="120"/>
      <c r="B26" s="120" t="s">
        <v>369</v>
      </c>
      <c r="C26" s="120"/>
      <c r="D26" s="13" t="s">
        <v>216</v>
      </c>
      <c r="E26" s="19"/>
      <c r="F26" s="64"/>
    </row>
    <row r="27" spans="1:6">
      <c r="A27" s="120"/>
      <c r="B27" s="120" t="s">
        <v>370</v>
      </c>
      <c r="C27" s="120"/>
      <c r="D27" s="13" t="s">
        <v>218</v>
      </c>
      <c r="E27" s="20"/>
      <c r="F27" s="64"/>
    </row>
    <row r="28" spans="1:6">
      <c r="A28" s="120"/>
      <c r="B28" s="120" t="s">
        <v>371</v>
      </c>
      <c r="C28" s="120"/>
      <c r="D28" s="13" t="s">
        <v>219</v>
      </c>
      <c r="E28" s="19"/>
      <c r="F28" s="64"/>
    </row>
    <row r="29" spans="1:6">
      <c r="A29" s="120"/>
      <c r="B29" s="120" t="s">
        <v>217</v>
      </c>
      <c r="C29" s="120"/>
      <c r="D29" s="13" t="s">
        <v>220</v>
      </c>
      <c r="E29" s="20"/>
      <c r="F29" s="64"/>
    </row>
    <row r="30" spans="1:6">
      <c r="A30" s="120"/>
      <c r="B30" s="120" t="s">
        <v>291</v>
      </c>
      <c r="C30" s="120"/>
      <c r="D30" s="13" t="s">
        <v>221</v>
      </c>
      <c r="E30" s="19"/>
      <c r="F30" s="64" t="s">
        <v>1276</v>
      </c>
    </row>
    <row r="31" spans="1:6">
      <c r="A31" s="120"/>
      <c r="B31" s="120" t="s">
        <v>365</v>
      </c>
      <c r="C31" s="120"/>
      <c r="D31" s="13" t="s">
        <v>237</v>
      </c>
      <c r="E31" s="20"/>
      <c r="F31" s="81" t="s">
        <v>1277</v>
      </c>
    </row>
    <row r="32" spans="1:6" ht="67.5">
      <c r="A32" s="120" t="s">
        <v>372</v>
      </c>
      <c r="B32" s="120"/>
      <c r="C32" s="120"/>
      <c r="D32" s="13" t="s">
        <v>238</v>
      </c>
      <c r="E32" s="19"/>
      <c r="F32" s="64" t="s">
        <v>1278</v>
      </c>
    </row>
    <row r="33" spans="1:6">
      <c r="A33" s="120" t="s">
        <v>373</v>
      </c>
      <c r="B33" s="124"/>
      <c r="C33" s="124"/>
      <c r="D33" s="13" t="s">
        <v>239</v>
      </c>
      <c r="E33" s="28" t="str">
        <f>IF(TOC!$D$19="positive",SUM($E$34)+SUM($E$35)+SUM($E$36)+SUM($E$37),"")</f>
        <v/>
      </c>
      <c r="F33" s="64"/>
    </row>
    <row r="34" spans="1:6">
      <c r="A34" s="120"/>
      <c r="B34" s="120" t="s">
        <v>271</v>
      </c>
      <c r="C34" s="120"/>
      <c r="D34" s="13" t="s">
        <v>374</v>
      </c>
      <c r="E34" s="19"/>
      <c r="F34" s="125" t="s">
        <v>1279</v>
      </c>
    </row>
    <row r="35" spans="1:6">
      <c r="A35" s="120"/>
      <c r="B35" s="120" t="s">
        <v>199</v>
      </c>
      <c r="C35" s="120"/>
      <c r="D35" s="13" t="s">
        <v>375</v>
      </c>
      <c r="E35" s="20"/>
      <c r="F35" s="126"/>
    </row>
    <row r="36" spans="1:6">
      <c r="A36" s="120"/>
      <c r="B36" s="120" t="s">
        <v>200</v>
      </c>
      <c r="C36" s="120"/>
      <c r="D36" s="13" t="s">
        <v>376</v>
      </c>
      <c r="E36" s="19"/>
      <c r="F36" s="126"/>
    </row>
    <row r="37" spans="1:6">
      <c r="A37" s="120"/>
      <c r="B37" s="120" t="s">
        <v>377</v>
      </c>
      <c r="C37" s="120"/>
      <c r="D37" s="13" t="s">
        <v>378</v>
      </c>
      <c r="E37" s="20"/>
      <c r="F37" s="126"/>
    </row>
    <row r="38" spans="1:6">
      <c r="A38" s="120" t="s">
        <v>379</v>
      </c>
      <c r="B38" s="124"/>
      <c r="C38" s="124"/>
      <c r="D38" s="13" t="s">
        <v>380</v>
      </c>
      <c r="E38" s="28" t="str">
        <f>IF(TOC!$D$19="positive",SUM($E$39)+SUM($E$40)+SUM($E$41)+SUM($E$42),"")</f>
        <v/>
      </c>
      <c r="F38" s="126"/>
    </row>
    <row r="39" spans="1:6">
      <c r="A39" s="120"/>
      <c r="B39" s="120" t="s">
        <v>381</v>
      </c>
      <c r="C39" s="120"/>
      <c r="D39" s="13" t="s">
        <v>382</v>
      </c>
      <c r="E39" s="20"/>
      <c r="F39" s="126"/>
    </row>
    <row r="40" spans="1:6">
      <c r="A40" s="120"/>
      <c r="B40" s="120" t="s">
        <v>383</v>
      </c>
      <c r="C40" s="120"/>
      <c r="D40" s="13" t="s">
        <v>384</v>
      </c>
      <c r="E40" s="19"/>
      <c r="F40" s="126"/>
    </row>
    <row r="41" spans="1:6">
      <c r="A41" s="120"/>
      <c r="B41" s="120" t="s">
        <v>385</v>
      </c>
      <c r="C41" s="120"/>
      <c r="D41" s="13" t="s">
        <v>386</v>
      </c>
      <c r="E41" s="20"/>
      <c r="F41" s="126"/>
    </row>
    <row r="42" spans="1:6">
      <c r="A42" s="120"/>
      <c r="B42" s="120" t="s">
        <v>229</v>
      </c>
      <c r="C42" s="120"/>
      <c r="D42" s="13" t="s">
        <v>387</v>
      </c>
      <c r="E42" s="19"/>
      <c r="F42" s="127"/>
    </row>
    <row r="43" spans="1:6" ht="22.5">
      <c r="A43" s="120" t="s">
        <v>388</v>
      </c>
      <c r="B43" s="124"/>
      <c r="C43" s="124"/>
      <c r="D43" s="13" t="s">
        <v>241</v>
      </c>
      <c r="E43" s="28" t="str">
        <f>IF(TOC!$D$19="positive",SUM($E$44)+SUM($E$45)+SUM($E$46),"")</f>
        <v/>
      </c>
      <c r="F43" s="61" t="s">
        <v>1280</v>
      </c>
    </row>
    <row r="44" spans="1:6" ht="22.5">
      <c r="A44" s="120"/>
      <c r="B44" s="120" t="s">
        <v>389</v>
      </c>
      <c r="C44" s="120"/>
      <c r="D44" s="13" t="s">
        <v>390</v>
      </c>
      <c r="E44" s="19"/>
      <c r="F44" s="64" t="s">
        <v>1279</v>
      </c>
    </row>
    <row r="45" spans="1:6">
      <c r="A45" s="120"/>
      <c r="B45" s="120" t="s">
        <v>391</v>
      </c>
      <c r="C45" s="120"/>
      <c r="D45" s="13" t="s">
        <v>242</v>
      </c>
      <c r="E45" s="20"/>
      <c r="F45" s="64"/>
    </row>
    <row r="46" spans="1:6">
      <c r="A46" s="120"/>
      <c r="B46" s="120" t="s">
        <v>377</v>
      </c>
      <c r="C46" s="17"/>
      <c r="D46" s="13" t="s">
        <v>243</v>
      </c>
      <c r="E46" s="19"/>
      <c r="F46" s="64"/>
    </row>
    <row r="47" spans="1:6" ht="78.75">
      <c r="A47" s="120"/>
      <c r="B47" s="120"/>
      <c r="C47" s="14" t="s">
        <v>392</v>
      </c>
      <c r="D47" s="13" t="s">
        <v>245</v>
      </c>
      <c r="E47" s="20"/>
      <c r="F47" s="93" t="s">
        <v>1249</v>
      </c>
    </row>
    <row r="48" spans="1:6">
      <c r="A48" s="120" t="s">
        <v>393</v>
      </c>
      <c r="B48" s="120"/>
      <c r="C48" s="120"/>
      <c r="D48" s="13" t="s">
        <v>252</v>
      </c>
      <c r="E48" s="19"/>
      <c r="F48" s="81" t="s">
        <v>1281</v>
      </c>
    </row>
    <row r="49" spans="1:6" ht="22.5">
      <c r="A49" s="120" t="s">
        <v>394</v>
      </c>
      <c r="B49" s="120"/>
      <c r="C49" s="120"/>
      <c r="D49" s="13" t="s">
        <v>262</v>
      </c>
      <c r="E49" s="20"/>
      <c r="F49" s="61" t="s">
        <v>1282</v>
      </c>
    </row>
    <row r="50" spans="1:6">
      <c r="A50" s="120" t="s">
        <v>395</v>
      </c>
      <c r="B50" s="124"/>
      <c r="C50" s="124"/>
      <c r="D50" s="13" t="s">
        <v>264</v>
      </c>
      <c r="E50" s="28" t="str">
        <f>IF(TOC!$D$19="positive",SUM(SUM($E$51),SUM($E$52)),"")</f>
        <v/>
      </c>
      <c r="F50" s="64"/>
    </row>
    <row r="51" spans="1:6" ht="22.5">
      <c r="A51" s="120"/>
      <c r="B51" s="120" t="s">
        <v>396</v>
      </c>
      <c r="C51" s="120"/>
      <c r="D51" s="13" t="s">
        <v>397</v>
      </c>
      <c r="E51" s="20"/>
      <c r="F51" s="61" t="s">
        <v>1283</v>
      </c>
    </row>
    <row r="52" spans="1:6" ht="33.75">
      <c r="A52" s="120"/>
      <c r="B52" s="120" t="s">
        <v>398</v>
      </c>
      <c r="C52" s="120"/>
      <c r="D52" s="13" t="s">
        <v>399</v>
      </c>
      <c r="E52" s="19"/>
      <c r="F52" s="64" t="s">
        <v>1284</v>
      </c>
    </row>
    <row r="53" spans="1:6" ht="22.5">
      <c r="A53" s="120" t="s">
        <v>400</v>
      </c>
      <c r="B53" s="120"/>
      <c r="C53" s="120"/>
      <c r="D53" s="13" t="s">
        <v>266</v>
      </c>
      <c r="E53" s="20"/>
      <c r="F53" s="88" t="s">
        <v>1332</v>
      </c>
    </row>
    <row r="54" spans="1:6">
      <c r="A54" s="120" t="s">
        <v>401</v>
      </c>
      <c r="B54" s="124"/>
      <c r="C54" s="124"/>
      <c r="D54" s="13" t="s">
        <v>272</v>
      </c>
      <c r="E54" s="28" t="str">
        <f>IF(TOC!$D$19="positive",SUM($E$55)+SUM($E$56),"")</f>
        <v/>
      </c>
      <c r="F54" s="64"/>
    </row>
    <row r="55" spans="1:6">
      <c r="A55" s="120"/>
      <c r="B55" s="120" t="s">
        <v>402</v>
      </c>
      <c r="C55" s="120"/>
      <c r="D55" s="13" t="s">
        <v>274</v>
      </c>
      <c r="E55" s="20"/>
      <c r="F55" s="64"/>
    </row>
    <row r="56" spans="1:6">
      <c r="A56" s="120"/>
      <c r="B56" s="120" t="s">
        <v>403</v>
      </c>
      <c r="C56" s="120"/>
      <c r="D56" s="13" t="s">
        <v>276</v>
      </c>
      <c r="E56" s="19"/>
      <c r="F56" s="64"/>
    </row>
    <row r="57" spans="1:6">
      <c r="A57" s="120" t="s">
        <v>404</v>
      </c>
      <c r="B57" s="120"/>
      <c r="C57" s="120"/>
      <c r="D57" s="13" t="s">
        <v>278</v>
      </c>
      <c r="E57" s="28" t="str">
        <f>IF(TOC!$D$19="positive",SUM($E$5)+SUM($E$11)+SUM($E$14)+SUM($E$17)+SUM($E$18)+SUM($E$32)+SUM($E$33)+SUM($E$38)+SUM($E$43)+SUM($E$48)+SUM($E$49)+SUM($E$50)+SUM($E$53)+SUM($E$54),"")</f>
        <v/>
      </c>
      <c r="F57" s="64"/>
    </row>
    <row r="58" spans="1:6">
      <c r="A58" s="120" t="s">
        <v>405</v>
      </c>
      <c r="B58" s="120"/>
      <c r="C58" s="120"/>
      <c r="D58" s="13" t="s">
        <v>280</v>
      </c>
      <c r="E58" s="28" t="str">
        <f>IF(TOC!$D$19="positive",SUM($E$57)+SUM('F 01.02'!$F$55),"")</f>
        <v/>
      </c>
      <c r="F58" s="64"/>
    </row>
  </sheetData>
  <mergeCells count="61">
    <mergeCell ref="A5:A10"/>
    <mergeCell ref="B5:C5"/>
    <mergeCell ref="B6:B9"/>
    <mergeCell ref="B10:C10"/>
    <mergeCell ref="A11:A13"/>
    <mergeCell ref="B11:C11"/>
    <mergeCell ref="B12:C12"/>
    <mergeCell ref="B13:C13"/>
    <mergeCell ref="A14:A16"/>
    <mergeCell ref="B14:C14"/>
    <mergeCell ref="B15:C15"/>
    <mergeCell ref="B16:C16"/>
    <mergeCell ref="A17:C17"/>
    <mergeCell ref="A18:C18"/>
    <mergeCell ref="A19:A31"/>
    <mergeCell ref="B19:C19"/>
    <mergeCell ref="B20:C20"/>
    <mergeCell ref="B21:C21"/>
    <mergeCell ref="B22:C22"/>
    <mergeCell ref="B23:C23"/>
    <mergeCell ref="B24:C24"/>
    <mergeCell ref="B25:C25"/>
    <mergeCell ref="B26:C26"/>
    <mergeCell ref="B27:C27"/>
    <mergeCell ref="B28:C28"/>
    <mergeCell ref="B29:C29"/>
    <mergeCell ref="B30:C30"/>
    <mergeCell ref="B31:C31"/>
    <mergeCell ref="B39:C39"/>
    <mergeCell ref="B40:C40"/>
    <mergeCell ref="B41:C41"/>
    <mergeCell ref="B42:C42"/>
    <mergeCell ref="A32:C32"/>
    <mergeCell ref="A33:A37"/>
    <mergeCell ref="B33:C33"/>
    <mergeCell ref="B34:C34"/>
    <mergeCell ref="B35:C35"/>
    <mergeCell ref="B36:C36"/>
    <mergeCell ref="B37:C37"/>
    <mergeCell ref="A58:C58"/>
    <mergeCell ref="A53:C53"/>
    <mergeCell ref="A54:A56"/>
    <mergeCell ref="B54:C54"/>
    <mergeCell ref="B55:C55"/>
    <mergeCell ref="B56:C56"/>
    <mergeCell ref="F22:F25"/>
    <mergeCell ref="F34:F42"/>
    <mergeCell ref="A57:C57"/>
    <mergeCell ref="A48:C48"/>
    <mergeCell ref="A49:C49"/>
    <mergeCell ref="A50:A52"/>
    <mergeCell ref="B50:C50"/>
    <mergeCell ref="B51:C51"/>
    <mergeCell ref="B52:C52"/>
    <mergeCell ref="A43:A47"/>
    <mergeCell ref="B43:C43"/>
    <mergeCell ref="B44:C44"/>
    <mergeCell ref="B45:C45"/>
    <mergeCell ref="B46:B47"/>
    <mergeCell ref="A38:A42"/>
    <mergeCell ref="B38:C38"/>
  </mergeCells>
  <hyperlinks>
    <hyperlink ref="A1" location="'TOC'!B19"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heetPr>
  <dimension ref="A1:F27"/>
  <sheetViews>
    <sheetView zoomScaleNormal="100" workbookViewId="0"/>
  </sheetViews>
  <sheetFormatPr defaultRowHeight="15"/>
  <cols>
    <col min="1" max="1" width="10" customWidth="1"/>
    <col min="2" max="2" width="15" customWidth="1"/>
    <col min="3" max="3" width="10" customWidth="1"/>
    <col min="4" max="5" width="15" customWidth="1"/>
    <col min="6" max="6" width="63.85546875" bestFit="1" customWidth="1"/>
  </cols>
  <sheetData>
    <row r="1" spans="1:6">
      <c r="A1" s="10" t="s">
        <v>159</v>
      </c>
      <c r="B1" s="11" t="s">
        <v>113</v>
      </c>
    </row>
    <row r="2" spans="1:6">
      <c r="A2" s="119"/>
      <c r="B2" s="119"/>
      <c r="C2" s="119"/>
      <c r="D2" s="12" t="s">
        <v>406</v>
      </c>
      <c r="E2" s="12" t="s">
        <v>407</v>
      </c>
      <c r="F2" s="4" t="s">
        <v>1187</v>
      </c>
    </row>
    <row r="3" spans="1:6">
      <c r="A3" s="119"/>
      <c r="B3" s="119"/>
      <c r="C3" s="119"/>
      <c r="D3" s="13" t="s">
        <v>161</v>
      </c>
      <c r="E3" s="13" t="s">
        <v>166</v>
      </c>
      <c r="F3" s="72"/>
    </row>
    <row r="4" spans="1:6">
      <c r="A4" s="120" t="s">
        <v>408</v>
      </c>
      <c r="B4" s="17"/>
      <c r="C4" s="13"/>
      <c r="D4" s="21" t="s">
        <v>409</v>
      </c>
      <c r="E4" s="22" t="s">
        <v>409</v>
      </c>
      <c r="F4" s="72"/>
    </row>
    <row r="5" spans="1:6">
      <c r="A5" s="120"/>
      <c r="B5" s="14" t="s">
        <v>410</v>
      </c>
      <c r="C5" s="13" t="s">
        <v>161</v>
      </c>
      <c r="D5" s="16"/>
      <c r="E5" s="19"/>
      <c r="F5" s="61" t="s">
        <v>1266</v>
      </c>
    </row>
    <row r="6" spans="1:6" ht="22.5">
      <c r="A6" s="120"/>
      <c r="B6" s="14" t="s">
        <v>411</v>
      </c>
      <c r="C6" s="13" t="s">
        <v>166</v>
      </c>
      <c r="D6" s="15"/>
      <c r="E6" s="20"/>
      <c r="F6" s="61" t="s">
        <v>1267</v>
      </c>
    </row>
    <row r="7" spans="1:6">
      <c r="A7" s="120"/>
      <c r="B7" s="14" t="s">
        <v>412</v>
      </c>
      <c r="C7" s="13" t="s">
        <v>174</v>
      </c>
      <c r="D7" s="16"/>
      <c r="E7" s="19"/>
      <c r="F7" s="72"/>
    </row>
    <row r="8" spans="1:6">
      <c r="A8" s="120"/>
      <c r="B8" s="14" t="s">
        <v>413</v>
      </c>
      <c r="C8" s="13" t="s">
        <v>176</v>
      </c>
      <c r="D8" s="15"/>
      <c r="E8" s="20"/>
      <c r="F8" s="72"/>
    </row>
    <row r="9" spans="1:6">
      <c r="A9" s="120"/>
      <c r="B9" s="14" t="s">
        <v>414</v>
      </c>
      <c r="C9" s="13" t="s">
        <v>178</v>
      </c>
      <c r="D9" s="16"/>
      <c r="E9" s="19"/>
      <c r="F9" s="72"/>
    </row>
    <row r="10" spans="1:6">
      <c r="A10" s="120"/>
      <c r="B10" s="14" t="s">
        <v>415</v>
      </c>
      <c r="C10" s="13" t="s">
        <v>180</v>
      </c>
      <c r="D10" s="15"/>
      <c r="E10" s="20"/>
      <c r="F10" s="72"/>
    </row>
    <row r="11" spans="1:6">
      <c r="A11" s="120"/>
      <c r="B11" s="14" t="s">
        <v>416</v>
      </c>
      <c r="C11" s="13" t="s">
        <v>186</v>
      </c>
      <c r="D11" s="16"/>
      <c r="E11" s="19"/>
      <c r="F11" s="72"/>
    </row>
    <row r="12" spans="1:6">
      <c r="A12" s="120"/>
      <c r="B12" s="14" t="s">
        <v>417</v>
      </c>
      <c r="C12" s="13" t="s">
        <v>187</v>
      </c>
      <c r="D12" s="15"/>
      <c r="E12" s="20"/>
      <c r="F12" s="72"/>
    </row>
    <row r="13" spans="1:6">
      <c r="A13" s="120"/>
      <c r="B13" s="14" t="s">
        <v>418</v>
      </c>
      <c r="C13" s="13" t="s">
        <v>189</v>
      </c>
      <c r="D13" s="16"/>
      <c r="E13" s="19"/>
      <c r="F13" s="72"/>
    </row>
    <row r="14" spans="1:6" ht="22.5">
      <c r="A14" s="120"/>
      <c r="B14" s="14" t="s">
        <v>419</v>
      </c>
      <c r="C14" s="13" t="s">
        <v>213</v>
      </c>
      <c r="D14" s="21" t="s">
        <v>420</v>
      </c>
      <c r="E14" s="20"/>
      <c r="F14" s="72"/>
    </row>
    <row r="15" spans="1:6" ht="22.5">
      <c r="A15" s="120"/>
      <c r="B15" s="14" t="s">
        <v>421</v>
      </c>
      <c r="C15" s="13" t="s">
        <v>214</v>
      </c>
      <c r="D15" s="21" t="s">
        <v>420</v>
      </c>
      <c r="E15" s="28" t="str">
        <f>IF(TOC!$D$20="positive",SUM($E$5)+SUM($E$6)+SUM($E$7)+SUM($E$8)+SUM($E$9)+SUM($E$10)+SUM($E$11)+SUM($E$12)+SUM($E$13)+SUM($E$14),"")</f>
        <v/>
      </c>
      <c r="F15" s="61" t="s">
        <v>1268</v>
      </c>
    </row>
    <row r="16" spans="1:6">
      <c r="A16" s="120" t="s">
        <v>422</v>
      </c>
      <c r="B16" s="17"/>
      <c r="C16" s="13"/>
      <c r="D16" s="21" t="s">
        <v>409</v>
      </c>
      <c r="E16" s="22" t="s">
        <v>409</v>
      </c>
      <c r="F16" s="73"/>
    </row>
    <row r="17" spans="1:6">
      <c r="A17" s="120"/>
      <c r="B17" s="14" t="s">
        <v>410</v>
      </c>
      <c r="C17" s="13" t="s">
        <v>215</v>
      </c>
      <c r="D17" s="16"/>
      <c r="E17" s="19"/>
      <c r="F17" s="61" t="s">
        <v>1269</v>
      </c>
    </row>
    <row r="18" spans="1:6">
      <c r="A18" s="120"/>
      <c r="B18" s="14" t="s">
        <v>411</v>
      </c>
      <c r="C18" s="13" t="s">
        <v>216</v>
      </c>
      <c r="D18" s="15"/>
      <c r="E18" s="20"/>
      <c r="F18" s="73"/>
    </row>
    <row r="19" spans="1:6">
      <c r="A19" s="120"/>
      <c r="B19" s="14" t="s">
        <v>412</v>
      </c>
      <c r="C19" s="13" t="s">
        <v>218</v>
      </c>
      <c r="D19" s="16"/>
      <c r="E19" s="19"/>
      <c r="F19" s="73"/>
    </row>
    <row r="20" spans="1:6">
      <c r="A20" s="120"/>
      <c r="B20" s="14" t="s">
        <v>413</v>
      </c>
      <c r="C20" s="13" t="s">
        <v>219</v>
      </c>
      <c r="D20" s="15"/>
      <c r="E20" s="20"/>
      <c r="F20" s="73"/>
    </row>
    <row r="21" spans="1:6">
      <c r="A21" s="120"/>
      <c r="B21" s="14" t="s">
        <v>414</v>
      </c>
      <c r="C21" s="13" t="s">
        <v>220</v>
      </c>
      <c r="D21" s="16"/>
      <c r="E21" s="19"/>
      <c r="F21" s="73"/>
    </row>
    <row r="22" spans="1:6">
      <c r="A22" s="120"/>
      <c r="B22" s="14" t="s">
        <v>415</v>
      </c>
      <c r="C22" s="13" t="s">
        <v>221</v>
      </c>
      <c r="D22" s="15"/>
      <c r="E22" s="20"/>
      <c r="F22" s="73"/>
    </row>
    <row r="23" spans="1:6">
      <c r="A23" s="120"/>
      <c r="B23" s="14" t="s">
        <v>416</v>
      </c>
      <c r="C23" s="13" t="s">
        <v>237</v>
      </c>
      <c r="D23" s="16"/>
      <c r="E23" s="19"/>
      <c r="F23" s="73"/>
    </row>
    <row r="24" spans="1:6">
      <c r="A24" s="120"/>
      <c r="B24" s="14" t="s">
        <v>417</v>
      </c>
      <c r="C24" s="13" t="s">
        <v>238</v>
      </c>
      <c r="D24" s="15"/>
      <c r="E24" s="20"/>
      <c r="F24" s="73"/>
    </row>
    <row r="25" spans="1:6">
      <c r="A25" s="120"/>
      <c r="B25" s="14" t="s">
        <v>418</v>
      </c>
      <c r="C25" s="13" t="s">
        <v>239</v>
      </c>
      <c r="D25" s="16"/>
      <c r="E25" s="19"/>
      <c r="F25" s="73"/>
    </row>
    <row r="26" spans="1:6" ht="22.5">
      <c r="A26" s="120"/>
      <c r="B26" s="14" t="s">
        <v>419</v>
      </c>
      <c r="C26" s="13" t="s">
        <v>241</v>
      </c>
      <c r="D26" s="21" t="s">
        <v>420</v>
      </c>
      <c r="E26" s="20"/>
      <c r="F26" s="73"/>
    </row>
    <row r="27" spans="1:6" ht="22.5">
      <c r="A27" s="120"/>
      <c r="B27" s="14" t="s">
        <v>423</v>
      </c>
      <c r="C27" s="13" t="s">
        <v>242</v>
      </c>
      <c r="D27" s="21" t="s">
        <v>420</v>
      </c>
      <c r="E27" s="28" t="str">
        <f>IF(TOC!$D$20="positive",SUM($E$17)+SUM($E$18)+SUM($E$19)+SUM($E$20)+SUM($E$21)+SUM($E$22)+SUM($E$23)+SUM($E$24)+SUM($E$25)+SUM($E$26),"")</f>
        <v/>
      </c>
      <c r="F27" s="61" t="s">
        <v>1270</v>
      </c>
    </row>
  </sheetData>
  <mergeCells count="3">
    <mergeCell ref="A2:C3"/>
    <mergeCell ref="A4:A15"/>
    <mergeCell ref="A16:A27"/>
  </mergeCells>
  <hyperlinks>
    <hyperlink ref="A1" location="'TOC'!B20" display="TOC"/>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ad32f0385ad4870b0ad87bfeb983764 xmlns="e3a0409c-90e7-4165-bbb5-5fab03d7b897">
      <Terms xmlns="http://schemas.microsoft.com/office/infopath/2007/PartnerControls">
        <TermInfo xmlns="http://schemas.microsoft.com/office/infopath/2007/PartnerControls">
          <TermName xmlns="http://schemas.microsoft.com/office/infopath/2007/PartnerControls">Functionele- en technische documentatie</TermName>
          <TermId xmlns="http://schemas.microsoft.com/office/infopath/2007/PartnerControls">90005b47-c29d-4b3f-9968-5fa64a063950</TermId>
        </TermInfo>
      </Terms>
    </oad32f0385ad4870b0ad87bfeb983764>
    <EmCC xmlns="e3a0409c-90e7-4165-bbb5-5fab03d7b897" xsi:nil="true"/>
    <DNB-Ontvanger xmlns="e3a0409c-90e7-4165-bbb5-5fab03d7b897">
      <UserInfo>
        <DisplayName/>
        <AccountId xsi:nil="true"/>
        <AccountType/>
      </UserInfo>
    </DNB-Ontvanger>
    <EmDate xmlns="e3a0409c-90e7-4165-bbb5-5fab03d7b897" xsi:nil="true"/>
    <id6c789cff804afba200fcd377146773 xmlns="e3a0409c-90e7-4165-bbb5-5fab03d7b897">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id6c789cff804afba200fcd377146773>
    <IconOverlay xmlns="http://schemas.microsoft.com/sharepoint/v4" xsi:nil="true"/>
    <TaxCatchAll xmlns="c73b39cc-0e69-4665-8db4-7ab582043597">
      <Value>6</Value>
      <Value>3</Value>
      <Value>9</Value>
      <Value>125</Value>
    </TaxCatchAll>
    <DNB-Sjabloon xmlns="e3a0409c-90e7-4165-bbb5-5fab03d7b897" xsi:nil="true"/>
    <EmFromName xmlns="e3a0409c-90e7-4165-bbb5-5fab03d7b897" xsi:nil="true"/>
    <DNB-Opmerkingen xmlns="e3a0409c-90e7-4165-bbb5-5fab03d7b897" xsi:nil="true"/>
    <EmAttachCount xmlns="e3a0409c-90e7-4165-bbb5-5fab03d7b897" xsi:nil="true"/>
    <fad229a51b924077bad6f12c552b436b xmlns="e3a0409c-90e7-4165-bbb5-5fab03d7b897">
      <Terms xmlns="http://schemas.microsoft.com/office/infopath/2007/PartnerControls">
        <TermInfo xmlns="http://schemas.microsoft.com/office/infopath/2007/PartnerControls">
          <TermName xmlns="http://schemas.microsoft.com/office/infopath/2007/PartnerControls">DNB-UNRESTRICTED</TermName>
          <TermId xmlns="http://schemas.microsoft.com/office/infopath/2007/PartnerControls">2ea0aa57-80a3-4f67-9a8d-cb9c5b6ba549</TermId>
        </TermInfo>
      </Terms>
    </fad229a51b924077bad6f12c552b436b>
    <o647aae0ad2f4ff5acdc41f964aa5af6 xmlns="e3a0409c-90e7-4165-bbb5-5fab03d7b897">
      <Terms xmlns="http://schemas.microsoft.com/office/infopath/2007/PartnerControls"/>
    </o647aae0ad2f4ff5acdc41f964aa5af6>
    <kb0b1a58e15b497f9470e1db10c8a6cf xmlns="c73b39cc-0e69-4665-8db4-7ab582043597">
      <Terms xmlns="http://schemas.microsoft.com/office/infopath/2007/PartnerControls"/>
    </kb0b1a58e15b497f9470e1db10c8a6cf>
    <DNB-CCOntvanger xmlns="e3a0409c-90e7-4165-bbb5-5fab03d7b897">
      <UserInfo>
        <DisplayName/>
        <AccountId xsi:nil="true"/>
        <AccountType/>
      </UserInfo>
    </DNB-CCOntvanger>
    <EmTo xmlns="e3a0409c-90e7-4165-bbb5-5fab03d7b897" xsi:nil="true"/>
    <d8fe82fb5d8b4df1b4169b13d4b960e0 xmlns="e3a0409c-90e7-4165-bbb5-5fab03d7b897">
      <Terms xmlns="http://schemas.microsoft.com/office/infopath/2007/PartnerControls"/>
    </d8fe82fb5d8b4df1b4169b13d4b960e0>
    <DNB-AuteurFix xmlns="e3a0409c-90e7-4165-bbb5-5fab03d7b897">
      <UserInfo>
        <DisplayName/>
        <AccountId xsi:nil="true"/>
        <AccountType/>
      </UserInfo>
    </DNB-AuteurFix>
    <EmAttachmentNames xmlns="e3a0409c-90e7-4165-bbb5-5fab03d7b897" xsi:nil="true"/>
    <DNB-Distributie xmlns="e3a0409c-90e7-4165-bbb5-5fab03d7b897">false</DNB-Distributie>
    <_dlc_DocId xmlns="c73b39cc-0e69-4665-8db4-7ab582043597">T050-1618311729-565</_dlc_DocId>
    <_dlc_DocIdUrl xmlns="c73b39cc-0e69-4665-8db4-7ab582043597">
      <Url>https://tasks.sharepoint.dnb.nl/sites/Statistiek/Statistiekbreed/_layouts/15/DocIdRedir.aspx?ID=T050-1618311729-565</Url>
      <Description>T050-1618311729-565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5.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9A0CEE20D7B2BC448D624C053F62D869" ma:contentTypeVersion="63" ma:contentTypeDescription="DNB Taak Document" ma:contentTypeScope="" ma:versionID="d493c3a7bcc5c312ad1f0d5f4b99bb60">
  <xsd:schema xmlns:xsd="http://www.w3.org/2001/XMLSchema" xmlns:xs="http://www.w3.org/2001/XMLSchema" xmlns:p="http://schemas.microsoft.com/office/2006/metadata/properties" xmlns:ns1="http://schemas.microsoft.com/sharepoint/v3" xmlns:ns2="e3a0409c-90e7-4165-bbb5-5fab03d7b897" xmlns:ns3="c73b39cc-0e69-4665-8db4-7ab582043597" xmlns:ns4="http://schemas.microsoft.com/sharepoint/v4" targetNamespace="http://schemas.microsoft.com/office/2006/metadata/properties" ma:root="true" ma:fieldsID="4fdeceeaf3deec4032ffade6544b599b" ns1:_="" ns2:_="" ns3:_="" ns4:_="">
    <xsd:import namespace="http://schemas.microsoft.com/sharepoint/v3"/>
    <xsd:import namespace="e3a0409c-90e7-4165-bbb5-5fab03d7b897"/>
    <xsd:import namespace="c73b39cc-0e69-4665-8db4-7ab582043597"/>
    <xsd:import namespace="http://schemas.microsoft.com/sharepoint/v4"/>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id6c789cff804afba200fcd377146773" minOccurs="0"/>
                <xsd:element ref="ns3:_dlc_DocId" minOccurs="0"/>
                <xsd:element ref="ns3:_dlc_DocIdUrl" minOccurs="0"/>
                <xsd:element ref="ns3:_dlc_DocIdPersistId" minOccurs="0"/>
                <xsd:element ref="ns2:oad32f0385ad4870b0ad87bfeb983764" minOccurs="0"/>
                <xsd:element ref="ns3:TaxCatchAll" minOccurs="0"/>
                <xsd:element ref="ns3:TaxCatchAllLabel" minOccurs="0"/>
                <xsd:element ref="ns4:IconOverlay" minOccurs="0"/>
                <xsd:element ref="ns1:_vti_ItemDeclaredRecord" minOccurs="0"/>
                <xsd:element ref="ns1:_vti_ItemHoldRecordStatus" minOccurs="0"/>
                <xsd:element ref="ns2:d8fe82fb5d8b4df1b4169b13d4b960e0" minOccurs="0"/>
                <xsd:element ref="ns2:fad229a51b924077bad6f12c552b436b" minOccurs="0"/>
                <xsd:element ref="ns3:kb0b1a58e15b497f9470e1db10c8a6cf" minOccurs="0"/>
                <xsd:element ref="ns2:o647aae0ad2f4ff5acdc41f964aa5af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a0409c-90e7-4165-bbb5-5fab03d7b897" elementFormDefault="qualified">
    <xsd:import namespace="http://schemas.microsoft.com/office/2006/documentManagement/types"/>
    <xsd:import namespace="http://schemas.microsoft.com/office/infopath/2007/PartnerControls"/>
    <xsd:element name="DNB-AuteurFix" ma:index="8"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9"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10"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11" nillable="true" ma:displayName="Remarks" ma:hidden="true" ma:internalName="DNB_x002d_Opmerkingen">
      <xsd:simpleType>
        <xsd:restriction base="dms:Note"/>
      </xsd:simpleType>
    </xsd:element>
    <xsd:element name="DNB-Sjabloon" ma:index="12" nillable="true" ma:displayName="Sjabloon" ma:hidden="true" ma:internalName="DNB_x002d_Sjabloon">
      <xsd:simpleType>
        <xsd:restriction base="dms:Text"/>
      </xsd:simpleType>
    </xsd:element>
    <xsd:element name="EmTo" ma:index="13" nillable="true" ma:displayName="E-mail To" ma:hidden="true" ma:internalName="EmTo">
      <xsd:simpleType>
        <xsd:restriction base="dms:Note">
          <xsd:maxLength value="255"/>
        </xsd:restriction>
      </xsd:simpleType>
    </xsd:element>
    <xsd:element name="EmFromName" ma:index="14" nillable="true" ma:displayName="E-mail From" ma:hidden="true" ma:internalName="EmFromName">
      <xsd:simpleType>
        <xsd:restriction base="dms:Text"/>
      </xsd:simpleType>
    </xsd:element>
    <xsd:element name="EmCC" ma:index="15" nillable="true" ma:displayName="E-mail CC" ma:hidden="true" ma:internalName="EmCC">
      <xsd:simpleType>
        <xsd:restriction base="dms:Note">
          <xsd:maxLength value="255"/>
        </xsd:restriction>
      </xsd:simpleType>
    </xsd:element>
    <xsd:element name="EmDate" ma:index="16" nillable="true" ma:displayName="E-mail Date" ma:hidden="true" ma:internalName="EmDate">
      <xsd:simpleType>
        <xsd:restriction base="dms:DateTime"/>
      </xsd:simpleType>
    </xsd:element>
    <xsd:element name="EmAttachCount" ma:index="17" nillable="true" ma:displayName="E-mail Attachment Count" ma:hidden="true" ma:internalName="EmAttachCount">
      <xsd:simpleType>
        <xsd:restriction base="dms:Text"/>
      </xsd:simpleType>
    </xsd:element>
    <xsd:element name="EmAttachmentNames" ma:index="18" nillable="true" ma:displayName="E-mail Attachment Names" ma:hidden="true" ma:internalName="EmAttachmentNames">
      <xsd:simpleType>
        <xsd:restriction base="dms:Note">
          <xsd:maxLength value="255"/>
        </xsd:restriction>
      </xsd:simpleType>
    </xsd:element>
    <xsd:element name="DNB-Distributie" ma:index="19" nillable="true" ma:displayName="Distributie" ma:default="False" ma:hidden="true" ma:internalName="DNB_x002d_Distributie">
      <xsd:simpleType>
        <xsd:restriction base="dms:Boolean"/>
      </xsd:simple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oad32f0385ad4870b0ad87bfeb983764" ma:index="29" ma:taxonomy="true" ma:internalName="oad32f0385ad4870b0ad87bfeb983764" ma:taxonomyFieldName="DNB_x002d_Taaklabel" ma:displayName="DNB Label" ma:readOnly="false" ma:default="" ma:fieldId="{8ad32f03-85ad-4870-b0ad-87bfeb983764}" ma:taxonomyMulti="true" ma:sspId="1e3213a6-3d3a-4fd1-b2e1-5dac641bbf5e" ma:termSetId="090b21a2-0fe0-4d6c-a6c2-301ed207ecf5" ma:anchorId="bd03d17b-4221-4924-8417-e8d8d9b5b95d" ma:open="false" ma:isKeyword="false">
      <xsd:complexType>
        <xsd:sequence>
          <xsd:element ref="pc:Terms" minOccurs="0" maxOccurs="1"/>
        </xsd:sequence>
      </xsd:complexType>
    </xsd:element>
    <xsd:element name="d8fe82fb5d8b4df1b4169b13d4b960e0" ma:index="36" nillable="true" ma:taxonomy="true" ma:internalName="d8fe82fb5d8b4df1b4169b13d4b960e0" ma:taxonomyFieldName="StatusSODA" ma:displayName="Status SODA" ma:default="" ma:fieldId="{d8fe82fb-5d8b-4df1-b416-9b13d4b960e0}" ma:sspId="1e3213a6-3d3a-4fd1-b2e1-5dac641bbf5e" ma:termSetId="43275abe-8d31-42fb-b43b-6d5d68ce3188" ma:anchorId="00000000-0000-0000-0000-000000000000" ma:open="true" ma:isKeyword="false">
      <xsd:complexType>
        <xsd:sequence>
          <xsd:element ref="pc:Terms" minOccurs="0" maxOccurs="1"/>
        </xsd:sequence>
      </xsd:complexType>
    </xsd:element>
    <xsd:element name="fad229a51b924077bad6f12c552b436b" ma:index="37"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647aae0ad2f4ff5acdc41f964aa5af6" ma:index="3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536abd74-f0a3-41fa-b596-0556525f0408}" ma:internalName="TaxCatchAll" ma:showField="CatchAllData" ma:web="e3a0409c-90e7-4165-bbb5-5fab03d7b897">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536abd74-f0a3-41fa-b596-0556525f0408}" ma:internalName="TaxCatchAllLabel" ma:readOnly="true" ma:showField="CatchAllDataLabel" ma:web="e3a0409c-90e7-4165-bbb5-5fab03d7b897">
      <xsd:complexType>
        <xsd:complexContent>
          <xsd:extension base="dms:MultiChoiceLookup">
            <xsd:sequence>
              <xsd:element name="Value" type="dms:Lookup" maxOccurs="unbounded" minOccurs="0" nillable="true"/>
            </xsd:sequence>
          </xsd:extension>
        </xsd:complexContent>
      </xsd:complexType>
    </xsd:element>
    <xsd:element name="kb0b1a58e15b497f9470e1db10c8a6cf" ma:index="38" nillable="true" ma:taxonomy="true" ma:internalName="kb0b1a58e15b497f9470e1db10c8a6cf" ma:taxonomyFieldName="Documenttype" ma:displayName="Documenttype" ma:indexed="true" ma:default="" ma:fieldId="{4b0b1a58-e15b-497f-9470-e1db10c8a6cf}" ma:sspId="1e3213a6-3d3a-4fd1-b2e1-5dac641bbf5e" ma:termSetId="395ce03d-0244-47ca-98a5-087ed0cdc9f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AB14CC-4600-42DD-AF2D-251434D3CFD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c73b39cc-0e69-4665-8db4-7ab582043597"/>
    <ds:schemaRef ds:uri="e3a0409c-90e7-4165-bbb5-5fab03d7b897"/>
    <ds:schemaRef ds:uri="http://www.w3.org/XML/1998/namespace"/>
    <ds:schemaRef ds:uri="http://purl.org/dc/dcmitype/"/>
  </ds:schemaRefs>
</ds:datastoreItem>
</file>

<file path=customXml/itemProps2.xml><?xml version="1.0" encoding="utf-8"?>
<ds:datastoreItem xmlns:ds="http://schemas.openxmlformats.org/officeDocument/2006/customXml" ds:itemID="{068F096F-A640-4E1B-B909-D272B4B88BF9}">
  <ds:schemaRefs>
    <ds:schemaRef ds:uri="http://schemas.microsoft.com/sharepoint/v3/contenttype/forms"/>
  </ds:schemaRefs>
</ds:datastoreItem>
</file>

<file path=customXml/itemProps3.xml><?xml version="1.0" encoding="utf-8"?>
<ds:datastoreItem xmlns:ds="http://schemas.openxmlformats.org/officeDocument/2006/customXml" ds:itemID="{CBA66D4A-EBF1-4E22-9AB3-09A61D44E308}">
  <ds:schemaRefs>
    <ds:schemaRef ds:uri="http://schemas.microsoft.com/sharepoint/events"/>
  </ds:schemaRefs>
</ds:datastoreItem>
</file>

<file path=customXml/itemProps4.xml><?xml version="1.0" encoding="utf-8"?>
<ds:datastoreItem xmlns:ds="http://schemas.openxmlformats.org/officeDocument/2006/customXml" ds:itemID="{90563F5D-28C7-487C-8FE0-D1764B73C2C5}">
  <ds:schemaRefs>
    <ds:schemaRef ds:uri="Microsoft.SharePoint.Taxonomy.ContentTypeSync"/>
  </ds:schemaRefs>
</ds:datastoreItem>
</file>

<file path=customXml/itemProps5.xml><?xml version="1.0" encoding="utf-8"?>
<ds:datastoreItem xmlns:ds="http://schemas.openxmlformats.org/officeDocument/2006/customXml" ds:itemID="{C3785D75-480E-49CF-B620-3C2B37BC6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a0409c-90e7-4165-bbb5-5fab03d7b897"/>
    <ds:schemaRef ds:uri="c73b39cc-0e69-4665-8db4-7ab58204359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Werkbladen</vt:lpstr>
      </vt:variant>
      <vt:variant>
        <vt:i4>26</vt:i4>
      </vt:variant>
    </vt:vector>
  </HeadingPairs>
  <TitlesOfParts>
    <vt:vector size="26" baseType="lpstr">
      <vt:lpstr>Version management</vt:lpstr>
      <vt:lpstr>TOC</vt:lpstr>
      <vt:lpstr>F 00.01</vt:lpstr>
      <vt:lpstr>F 00.02</vt:lpstr>
      <vt:lpstr>F 00.03</vt:lpstr>
      <vt:lpstr>F 01.01</vt:lpstr>
      <vt:lpstr>F 01.02</vt:lpstr>
      <vt:lpstr>F 01.03</vt:lpstr>
      <vt:lpstr>F 01.09</vt:lpstr>
      <vt:lpstr>F 02.00</vt:lpstr>
      <vt:lpstr>F 09.01</vt:lpstr>
      <vt:lpstr>F 09.02</vt:lpstr>
      <vt:lpstr>F 09.03</vt:lpstr>
      <vt:lpstr>F 11.09</vt:lpstr>
      <vt:lpstr>F 22.01</vt:lpstr>
      <vt:lpstr>F 22.09</vt:lpstr>
      <vt:lpstr>F 31.01</vt:lpstr>
      <vt:lpstr>F 31.02</vt:lpstr>
      <vt:lpstr>F 70.00</vt:lpstr>
      <vt:lpstr>F 71.00</vt:lpstr>
      <vt:lpstr>F 72.00.a</vt:lpstr>
      <vt:lpstr>F 72.00.b</vt:lpstr>
      <vt:lpstr>F 73.00</vt:lpstr>
      <vt:lpstr>C 01.00</vt:lpstr>
      <vt:lpstr>Checks</vt:lpstr>
      <vt:lpstr>_dropDownSheet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2018-09-10T10:43:42Z</dcterms:created>
  <dcterms:modified xsi:type="dcterms:W3CDTF">2020-01-16T11:45:36Z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ol Version">
    <vt:lpwstr>V13.6.0</vt:lpwstr>
  </property>
  <property fmtid="{D5CDD505-2E9C-101B-9397-08002B2CF9AE}" pid="3" name="Library Version">
    <vt:lpwstr>B0023</vt:lpwstr>
  </property>
  <property fmtid="{D5CDD505-2E9C-101B-9397-08002B2CF9AE}" pid="4" name="ContentTypeId">
    <vt:lpwstr>0x0101001A9AF98CE4D646E7BAD5E0A615FBC45700531684C5AA7845B1B8AD3BF3F8A4C4F8009A0CEE20D7B2BC448D624C053F62D869</vt:lpwstr>
  </property>
  <property fmtid="{D5CDD505-2E9C-101B-9397-08002B2CF9AE}" pid="5" name="nfb347e1221645fda76d4c48becd33cd">
    <vt:lpwstr>Lopend|9178452f-7c5d-4617-8a9d-cb6cbffbcbfc</vt:lpwstr>
  </property>
  <property fmtid="{D5CDD505-2E9C-101B-9397-08002B2CF9AE}" pid="6" name="StatusSODA">
    <vt:lpwstr/>
  </property>
  <property fmtid="{D5CDD505-2E9C-101B-9397-08002B2CF9AE}" pid="7" name="DNB-Divisie">
    <vt:lpwstr>6;#Statistiek|08372b17-7c7a-4a93-a22f-abf489991f02</vt:lpwstr>
  </property>
  <property fmtid="{D5CDD505-2E9C-101B-9397-08002B2CF9AE}" pid="8" name="DNB-Taaklabel">
    <vt:lpwstr>125;#Functionele- en technische documentatie|90005b47-c29d-4b3f-9968-5fa64a063950</vt:lpwstr>
  </property>
  <property fmtid="{D5CDD505-2E9C-101B-9397-08002B2CF9AE}" pid="9" name="DNB-Status">
    <vt:lpwstr>3;#Lopend|9178452f-7c5d-4617-8a9d-cb6cbffbcbfc</vt:lpwstr>
  </property>
  <property fmtid="{D5CDD505-2E9C-101B-9397-08002B2CF9AE}" pid="10" name="Documenttype">
    <vt:lpwstr/>
  </property>
  <property fmtid="{D5CDD505-2E9C-101B-9397-08002B2CF9AE}" pid="11" name="DNB-SecurityLevel">
    <vt:lpwstr>9;#DNB-UNRESTRICTED|2ea0aa57-80a3-4f67-9a8d-cb9c5b6ba549</vt:lpwstr>
  </property>
  <property fmtid="{D5CDD505-2E9C-101B-9397-08002B2CF9AE}" pid="12" name="DNB-Afdeling">
    <vt:lpwstr/>
  </property>
  <property fmtid="{D5CDD505-2E9C-101B-9397-08002B2CF9AE}" pid="13" name="_dlc_DocIdItemGuid">
    <vt:lpwstr>4e73f8df-b05f-4ec7-ba3f-792f6f4724c6</vt:lpwstr>
  </property>
  <property fmtid="{D5CDD505-2E9C-101B-9397-08002B2CF9AE}" pid="14" name="dnb_marking">
    <vt:lpwstr> </vt:lpwstr>
  </property>
</Properties>
</file>