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S:\DNB\APPL\O\SBA non financial risks – NFR\2022\vragenlijsten\"/>
    </mc:Choice>
  </mc:AlternateContent>
  <xr:revisionPtr revIDLastSave="0" documentId="8_{07644A06-5E67-4F56-AEAF-A3D3BABF6DD2}" xr6:coauthVersionLast="36" xr6:coauthVersionMax="36" xr10:uidLastSave="{00000000-0000-0000-0000-000000000000}"/>
  <workbookProtection workbookAlgorithmName="SHA-512" workbookHashValue="vZO8rgPUmXbYYOk2PlY3UbWxfLO5wfV3iMt2g0rH8nLT+UVOmGR0tZHgp+CXt/KEhSnz9/VYkOvxNXS3nnmvgg==" workbookSaltValue="0C3Jk1f41OZY2Qiplo18PQ==" workbookSpinCount="100000" lockStructure="1"/>
  <bookViews>
    <workbookView xWindow="0" yWindow="0" windowWidth="28800" windowHeight="12228" firstSheet="1" activeTab="1" xr2:uid="{1E6D7105-164A-4C73-9BF9-25107513DA48}"/>
  </bookViews>
  <sheets>
    <sheet name="Lists" sheetId="2" state="hidden" r:id="rId1"/>
    <sheet name="Inleiding" sheetId="12" r:id="rId2"/>
    <sheet name="Algemene informatie" sheetId="8" r:id="rId3"/>
    <sheet name="Vragenlijst" sheetId="7" r:id="rId4"/>
    <sheet name="Woordenlijst" sheetId="11" r:id="rId5"/>
  </sheets>
  <externalReferences>
    <externalReference r:id="rId6"/>
  </externalReferences>
  <definedNames>
    <definedName name="_xlnm._FilterDatabase" localSheetId="3" hidden="1">Vragenlijst!$A$1:$F$203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1" l="1"/>
  <c r="G16" i="11"/>
  <c r="E4" i="7" l="1"/>
  <c r="G131" i="7" l="1"/>
  <c r="O131" i="7" s="1"/>
  <c r="G64" i="7"/>
  <c r="O64" i="7" s="1"/>
  <c r="G200" i="7"/>
  <c r="O200" i="7" s="1"/>
  <c r="G164" i="7"/>
  <c r="G113" i="7"/>
  <c r="O113" i="7" s="1"/>
  <c r="G182" i="7"/>
  <c r="O182" i="7" s="1"/>
  <c r="G169" i="7"/>
  <c r="O169" i="7" s="1"/>
  <c r="G168" i="7"/>
  <c r="O168" i="7" s="1"/>
  <c r="G193" i="7"/>
  <c r="O193" i="7" s="1"/>
  <c r="G167" i="7"/>
  <c r="O167" i="7" s="1"/>
  <c r="G97" i="7"/>
  <c r="O97" i="7" s="1"/>
  <c r="G32" i="7"/>
  <c r="O32" i="7" s="1"/>
  <c r="G52" i="7"/>
  <c r="O52" i="7" s="1"/>
  <c r="G120" i="7"/>
  <c r="O120" i="7" s="1"/>
  <c r="G192" i="7"/>
  <c r="O192" i="7" s="1"/>
  <c r="G153" i="7"/>
  <c r="O153" i="7" s="1"/>
  <c r="G145" i="7"/>
  <c r="O145" i="7" s="1"/>
  <c r="G91" i="7"/>
  <c r="O91" i="7" s="1"/>
  <c r="G81" i="7"/>
  <c r="O81" i="7" s="1"/>
  <c r="G73" i="7"/>
  <c r="O73" i="7" s="1"/>
  <c r="G19" i="7"/>
  <c r="O19" i="7" s="1"/>
  <c r="G11" i="7"/>
  <c r="O11" i="7" s="1"/>
  <c r="G166" i="7"/>
  <c r="O166" i="7" s="1"/>
  <c r="G96" i="7"/>
  <c r="G59" i="7"/>
  <c r="O59" i="7" s="1"/>
  <c r="G51" i="7"/>
  <c r="O51" i="7" s="1"/>
  <c r="G119" i="7"/>
  <c r="O119" i="7" s="1"/>
  <c r="G190" i="7"/>
  <c r="O190" i="7" s="1"/>
  <c r="G152" i="7"/>
  <c r="O152" i="7" s="1"/>
  <c r="G144" i="7"/>
  <c r="O144" i="7" s="1"/>
  <c r="G89" i="7"/>
  <c r="O89" i="7" s="1"/>
  <c r="G80" i="7"/>
  <c r="O80" i="7" s="1"/>
  <c r="G72" i="7"/>
  <c r="G18" i="7"/>
  <c r="O18" i="7" s="1"/>
  <c r="G165" i="7"/>
  <c r="O165" i="7" s="1"/>
  <c r="G46" i="7"/>
  <c r="O46" i="7" s="1"/>
  <c r="G58" i="7"/>
  <c r="O58" i="7" s="1"/>
  <c r="G126" i="7"/>
  <c r="O126" i="7" s="1"/>
  <c r="G118" i="7"/>
  <c r="O118" i="7" s="1"/>
  <c r="G189" i="7"/>
  <c r="O189" i="7" s="1"/>
  <c r="G143" i="7"/>
  <c r="O143" i="7" s="1"/>
  <c r="G87" i="7"/>
  <c r="O87" i="7" s="1"/>
  <c r="G71" i="7"/>
  <c r="O71" i="7" s="1"/>
  <c r="G17" i="7"/>
  <c r="O17" i="7" s="1"/>
  <c r="G31" i="7"/>
  <c r="G55" i="7"/>
  <c r="O55" i="7" s="1"/>
  <c r="G125" i="7"/>
  <c r="O125" i="7" s="1"/>
  <c r="G195" i="7"/>
  <c r="O195" i="7" s="1"/>
  <c r="G188" i="7"/>
  <c r="O188" i="7" s="1"/>
  <c r="G150" i="7"/>
  <c r="O150" i="7" s="1"/>
  <c r="G142" i="7"/>
  <c r="O142" i="7" s="1"/>
  <c r="G86" i="7"/>
  <c r="O86" i="7" s="1"/>
  <c r="G78" i="7"/>
  <c r="G26" i="7"/>
  <c r="O26" i="7" s="1"/>
  <c r="G16" i="7"/>
  <c r="G36" i="7"/>
  <c r="O36" i="7" s="1"/>
  <c r="G57" i="7"/>
  <c r="G122" i="7"/>
  <c r="G194" i="7"/>
  <c r="O194" i="7" s="1"/>
  <c r="G159" i="7"/>
  <c r="O159" i="7" s="1"/>
  <c r="G149" i="7"/>
  <c r="O149" i="7" s="1"/>
  <c r="G141" i="7"/>
  <c r="O141" i="7" s="1"/>
  <c r="G85" i="7"/>
  <c r="O85" i="7" s="1"/>
  <c r="G77" i="7"/>
  <c r="O77" i="7" s="1"/>
  <c r="G24" i="7"/>
  <c r="O24" i="7" s="1"/>
  <c r="G15" i="7"/>
  <c r="O15" i="7" s="1"/>
  <c r="G100" i="7"/>
  <c r="O100" i="7" s="1"/>
  <c r="G35" i="7"/>
  <c r="O35" i="7" s="1"/>
  <c r="G56" i="7"/>
  <c r="O56" i="7" s="1"/>
  <c r="G124" i="7"/>
  <c r="O124" i="7" s="1"/>
  <c r="G191" i="7"/>
  <c r="O191" i="7" s="1"/>
  <c r="G157" i="7"/>
  <c r="O157" i="7" s="1"/>
  <c r="G148" i="7"/>
  <c r="O148" i="7" s="1"/>
  <c r="G140" i="7"/>
  <c r="O140" i="7" s="1"/>
  <c r="G84" i="7"/>
  <c r="O84" i="7" s="1"/>
  <c r="G76" i="7"/>
  <c r="O76" i="7" s="1"/>
  <c r="G22" i="7"/>
  <c r="O22" i="7" s="1"/>
  <c r="G14" i="7"/>
  <c r="O14" i="7" s="1"/>
  <c r="G99" i="7"/>
  <c r="G34" i="7"/>
  <c r="O34" i="7" s="1"/>
  <c r="G54" i="7"/>
  <c r="G123" i="7"/>
  <c r="G187" i="7"/>
  <c r="O187" i="7" s="1"/>
  <c r="G155" i="7"/>
  <c r="O155" i="7" s="1"/>
  <c r="G147" i="7"/>
  <c r="O147" i="7" s="1"/>
  <c r="G139" i="7"/>
  <c r="G83" i="7"/>
  <c r="O83" i="7" s="1"/>
  <c r="G75" i="7"/>
  <c r="O75" i="7" s="1"/>
  <c r="G21" i="7"/>
  <c r="O21" i="7" s="1"/>
  <c r="G13" i="7"/>
  <c r="G98" i="7"/>
  <c r="O98" i="7" s="1"/>
  <c r="G33" i="7"/>
  <c r="O33" i="7" s="1"/>
  <c r="G53" i="7"/>
  <c r="G121" i="7"/>
  <c r="O121" i="7" s="1"/>
  <c r="G151" i="7"/>
  <c r="O151" i="7" s="1"/>
  <c r="G79" i="7"/>
  <c r="O79" i="7" s="1"/>
  <c r="G12" i="7"/>
  <c r="G154" i="7"/>
  <c r="O154" i="7" s="1"/>
  <c r="G146" i="7"/>
  <c r="G138" i="7"/>
  <c r="O138" i="7" s="1"/>
  <c r="G82" i="7"/>
  <c r="O82" i="7" s="1"/>
  <c r="G74" i="7"/>
  <c r="O74" i="7" s="1"/>
  <c r="G20" i="7"/>
  <c r="O20" i="7" s="1"/>
  <c r="G4" i="7"/>
  <c r="O4" i="7" s="1"/>
  <c r="G186" i="7"/>
  <c r="O186" i="7" s="1"/>
  <c r="G177" i="7"/>
  <c r="O177" i="7" s="1"/>
  <c r="G174" i="7"/>
  <c r="O174" i="7" s="1"/>
  <c r="G178" i="7"/>
  <c r="O178" i="7" s="1"/>
  <c r="G203" i="7"/>
  <c r="O203" i="7" s="1"/>
  <c r="G176" i="7"/>
  <c r="O176" i="7" s="1"/>
  <c r="G183" i="7"/>
  <c r="O183" i="7" s="1"/>
  <c r="G158" i="7"/>
  <c r="O158" i="7" s="1"/>
  <c r="G202" i="7"/>
  <c r="O202" i="7" s="1"/>
  <c r="G184" i="7"/>
  <c r="O184" i="7" s="1"/>
  <c r="G175" i="7"/>
  <c r="O175" i="7" s="1"/>
  <c r="G160" i="7"/>
  <c r="O160" i="7" s="1"/>
  <c r="G162" i="7"/>
  <c r="O162" i="7" s="1"/>
  <c r="G201" i="7"/>
  <c r="O201" i="7" s="1"/>
  <c r="G199" i="7"/>
  <c r="O199" i="7" s="1"/>
  <c r="G181" i="7"/>
  <c r="O181" i="7" s="1"/>
  <c r="G173" i="7"/>
  <c r="O173" i="7" s="1"/>
  <c r="G156" i="7"/>
  <c r="O156" i="7" s="1"/>
  <c r="G179" i="7"/>
  <c r="O179" i="7" s="1"/>
  <c r="G171" i="7"/>
  <c r="O171" i="7" s="1"/>
  <c r="G170" i="7"/>
  <c r="G137" i="7"/>
  <c r="O137" i="7" s="1"/>
  <c r="G198" i="7"/>
  <c r="O198" i="7" s="1"/>
  <c r="G180" i="7"/>
  <c r="O180" i="7" s="1"/>
  <c r="G172" i="7"/>
  <c r="O172" i="7" s="1"/>
  <c r="G163" i="7"/>
  <c r="O163" i="7" s="1"/>
  <c r="G197" i="7"/>
  <c r="O197" i="7" s="1"/>
  <c r="G115" i="7"/>
  <c r="O115" i="7" s="1"/>
  <c r="G134" i="7"/>
  <c r="O134" i="7" s="1"/>
  <c r="G117" i="7"/>
  <c r="O117" i="7" s="1"/>
  <c r="G133" i="7"/>
  <c r="O133" i="7" s="1"/>
  <c r="G109" i="7"/>
  <c r="O109" i="7" s="1"/>
  <c r="G110" i="7"/>
  <c r="O110" i="7" s="1"/>
  <c r="G112" i="7"/>
  <c r="O112" i="7" s="1"/>
  <c r="G132" i="7"/>
  <c r="O132" i="7" s="1"/>
  <c r="G114" i="7"/>
  <c r="O114" i="7" s="1"/>
  <c r="G130" i="7"/>
  <c r="O130" i="7" s="1"/>
  <c r="G111" i="7"/>
  <c r="O111" i="7" s="1"/>
  <c r="G129" i="7"/>
  <c r="O129" i="7" s="1"/>
  <c r="G128" i="7"/>
  <c r="O128" i="7" s="1"/>
  <c r="G108" i="7"/>
  <c r="O108" i="7" s="1"/>
  <c r="G66" i="7"/>
  <c r="O66" i="7" s="1"/>
  <c r="G92" i="7"/>
  <c r="O92" i="7" s="1"/>
  <c r="G65" i="7"/>
  <c r="O65" i="7" s="1"/>
  <c r="G88" i="7"/>
  <c r="O88" i="7" s="1"/>
  <c r="G67" i="7"/>
  <c r="O67" i="7" s="1"/>
  <c r="G107" i="7"/>
  <c r="O107" i="7" s="1"/>
  <c r="G90" i="7"/>
  <c r="O90" i="7" s="1"/>
  <c r="G62" i="7"/>
  <c r="O62" i="7" s="1"/>
  <c r="G70" i="7"/>
  <c r="O70" i="7" s="1"/>
  <c r="G106" i="7"/>
  <c r="O106" i="7" s="1"/>
  <c r="G63" i="7"/>
  <c r="O63" i="7" s="1"/>
  <c r="G94" i="7"/>
  <c r="O94" i="7" s="1"/>
  <c r="G105" i="7"/>
  <c r="O105" i="7" s="1"/>
  <c r="G104" i="7"/>
  <c r="O104" i="7" s="1"/>
  <c r="G61" i="7"/>
  <c r="O61" i="7" s="1"/>
  <c r="G101" i="7"/>
  <c r="G103" i="7"/>
  <c r="O103" i="7" s="1"/>
  <c r="G95" i="7"/>
  <c r="O95" i="7" s="1"/>
  <c r="G102" i="7"/>
  <c r="O102" i="7" s="1"/>
  <c r="G48" i="7"/>
  <c r="O48" i="7" s="1"/>
  <c r="G39" i="7"/>
  <c r="O39" i="7" s="1"/>
  <c r="G50" i="7"/>
  <c r="O50" i="7" s="1"/>
  <c r="G47" i="7"/>
  <c r="O47" i="7" s="1"/>
  <c r="G38" i="7"/>
  <c r="O38" i="7" s="1"/>
  <c r="G40" i="7"/>
  <c r="O40" i="7" s="1"/>
  <c r="G45" i="7"/>
  <c r="O45" i="7" s="1"/>
  <c r="G37" i="7"/>
  <c r="G30" i="7"/>
  <c r="O30" i="7" s="1"/>
  <c r="G44" i="7"/>
  <c r="O44" i="7" s="1"/>
  <c r="G29" i="7"/>
  <c r="O29" i="7" s="1"/>
  <c r="G43" i="7"/>
  <c r="O43" i="7" s="1"/>
  <c r="G42" i="7"/>
  <c r="O42" i="7" s="1"/>
  <c r="G41" i="7"/>
  <c r="O41" i="7" s="1"/>
  <c r="G27" i="7"/>
  <c r="O27" i="7" s="1"/>
  <c r="G10" i="7"/>
  <c r="O10" i="7" s="1"/>
  <c r="G5" i="7"/>
  <c r="O5" i="7" s="1"/>
  <c r="G6" i="7"/>
  <c r="O6" i="7" s="1"/>
  <c r="G7" i="7"/>
  <c r="O7" i="7" s="1"/>
  <c r="G25" i="7"/>
  <c r="O25" i="7" s="1"/>
  <c r="G23" i="7"/>
  <c r="O23" i="7" s="1"/>
  <c r="C22" i="8" l="1"/>
  <c r="O99" i="7"/>
  <c r="O53" i="7"/>
  <c r="O13" i="7"/>
  <c r="O123" i="7"/>
  <c r="O122" i="7"/>
  <c r="O54" i="7"/>
  <c r="O57" i="7"/>
</calcChain>
</file>

<file path=xl/sharedStrings.xml><?xml version="1.0" encoding="utf-8"?>
<sst xmlns="http://schemas.openxmlformats.org/spreadsheetml/2006/main" count="1210" uniqueCount="555">
  <si>
    <t>Tekst</t>
  </si>
  <si>
    <t>Ja</t>
  </si>
  <si>
    <t>Nee</t>
  </si>
  <si>
    <t>Algemene informatie</t>
  </si>
  <si>
    <t>&lt; id &gt;</t>
  </si>
  <si>
    <t>Relatienummer</t>
  </si>
  <si>
    <t>&lt; relatienummer &gt;</t>
  </si>
  <si>
    <t>Contactpersoon</t>
  </si>
  <si>
    <t>Naam</t>
  </si>
  <si>
    <t>&lt; tekst &gt;</t>
  </si>
  <si>
    <t>Functie</t>
  </si>
  <si>
    <t>Email</t>
  </si>
  <si>
    <t>&lt; e-mail &gt;</t>
  </si>
  <si>
    <t>Telefoonnr.</t>
  </si>
  <si>
    <t>&lt; tel. &gt;</t>
  </si>
  <si>
    <t>Opmerkingen</t>
  </si>
  <si>
    <t>Naam instelling</t>
  </si>
  <si>
    <t>Type instelling</t>
  </si>
  <si>
    <t>Algemeen</t>
  </si>
  <si>
    <t>De instelling is een pensioenuitvoeringsorganisatie (PUO)</t>
  </si>
  <si>
    <t>Antwoord niet bekend</t>
  </si>
  <si>
    <t>Bedrag</t>
  </si>
  <si>
    <t>Ja, separaat voor dit specifieke onderwerp</t>
  </si>
  <si>
    <t>Ja, gecombineerd met andere specifieke onderwerpen</t>
  </si>
  <si>
    <t>Ja, opgenomen in hoger beleid</t>
  </si>
  <si>
    <t>Deels</t>
  </si>
  <si>
    <t>Nee, in het geheel niet</t>
  </si>
  <si>
    <t/>
  </si>
  <si>
    <t>Nee, niet specifiek voor dat onderwerp maar wel algemeen</t>
  </si>
  <si>
    <t>ICF.B.2.1.01</t>
  </si>
  <si>
    <t>ICF.B.2.2.01</t>
  </si>
  <si>
    <t>ICF.B.1.3.03</t>
  </si>
  <si>
    <t>ICF.B.1.3.02</t>
  </si>
  <si>
    <t>ICF.B.1.3.01</t>
  </si>
  <si>
    <t>ICF.B.1.3.01a</t>
  </si>
  <si>
    <t>ICF.B.1.3.01b</t>
  </si>
  <si>
    <t>ICF.B.1.3.01c</t>
  </si>
  <si>
    <t>ICF.B.1.3.01d</t>
  </si>
  <si>
    <t>ICF.B.1.2.01</t>
  </si>
  <si>
    <t>ICF.B.1.2.01a</t>
  </si>
  <si>
    <t>ICF.B.1.2.01b</t>
  </si>
  <si>
    <t>ICF.B.1.2.01c</t>
  </si>
  <si>
    <t>ICF.B.1.1.02</t>
  </si>
  <si>
    <t>ICF.B.1.1.01</t>
  </si>
  <si>
    <t>ICF.B.3.1.01</t>
  </si>
  <si>
    <t>ICF.B.3.1.02</t>
  </si>
  <si>
    <t>Ja, vaker dan 1 keer per jaar</t>
  </si>
  <si>
    <t>Ja, 1 keer per jaar</t>
  </si>
  <si>
    <t>Ja, minder vaak dan 1 keer per jaar</t>
  </si>
  <si>
    <t>Ja, voor alle onderkende functies/rollen</t>
  </si>
  <si>
    <t>Nee, niet voor alle onderkende functies/rollen</t>
  </si>
  <si>
    <t>Nee, voor geen enkele van de onderkende functies/rollen</t>
  </si>
  <si>
    <t>ICF.B.4.1.01</t>
  </si>
  <si>
    <t>Ja, zowel een kennisprogramma als een awarenessprogramma</t>
  </si>
  <si>
    <t>Nee, wel een kennisprogramma maar geen awarenessprogramma</t>
  </si>
  <si>
    <t>Nee, geen kennisprogramma maar wel een awarenessprogramma</t>
  </si>
  <si>
    <t>Nee, geen kennisprogramma en geen awarenessprogramma</t>
  </si>
  <si>
    <t>ICF.U.1.1.01</t>
  </si>
  <si>
    <t>ICF.U.1.1.02</t>
  </si>
  <si>
    <t>ICF.U.1.1.03</t>
  </si>
  <si>
    <t>ICF.U.1.1.04</t>
  </si>
  <si>
    <t>ICF.U.1.1.05</t>
  </si>
  <si>
    <t>ICF.U.2.2.01</t>
  </si>
  <si>
    <t>ICF.U.2.2.01a</t>
  </si>
  <si>
    <t>ICF.U.2.2.01b</t>
  </si>
  <si>
    <t>ICF.U.2.2.01c</t>
  </si>
  <si>
    <t>ICF.U.2.2.01d</t>
  </si>
  <si>
    <t>ICF.U.3.1.01</t>
  </si>
  <si>
    <t>Hoeveel als ernstig geclassificeerde incidenten waren er in 2021 als gevolg van tekortkomingen in de beheersing van de bedrijfsprocessen?</t>
  </si>
  <si>
    <t>ICF.U.3.1.02</t>
  </si>
  <si>
    <t>ICF.U.4.1.01</t>
  </si>
  <si>
    <t>ICF.U.4.1.02</t>
  </si>
  <si>
    <t>ICF.U.4.2.01</t>
  </si>
  <si>
    <t>ICF.U.4.2.02</t>
  </si>
  <si>
    <t>ICF.M.1.1.01</t>
  </si>
  <si>
    <t>ICF.M.1.1.02</t>
  </si>
  <si>
    <t>Ja, separaat over dit specifieke onderwerp</t>
  </si>
  <si>
    <t>Ja, geïntegreerd in een bredere rapportage</t>
  </si>
  <si>
    <t>Nee, geen rapportage over dit specifieke onderwerp</t>
  </si>
  <si>
    <t>Andere vaste frequentie</t>
  </si>
  <si>
    <t>Geen vaste frequentie</t>
  </si>
  <si>
    <t>ICF.M.1.2.01</t>
  </si>
  <si>
    <t>ICF.M.1.2.02</t>
  </si>
  <si>
    <t>ICF.M.1.2.03</t>
  </si>
  <si>
    <t>ICF.M.1.2.04</t>
  </si>
  <si>
    <t>ICF.M.1.2.05</t>
  </si>
  <si>
    <t>Ja, zowel van de risicobeheerfunctie/risicomanagementfunctie als van de compliance functie</t>
  </si>
  <si>
    <t>Nee, wel van de risicobeheerfunctie/risicomanagementfunctie maar niet van de compliance functie</t>
  </si>
  <si>
    <t>Nee, niet van de risicobeheerfunctie/risicomanagementfunctie maar wel van de compliance functie</t>
  </si>
  <si>
    <t>Nee, niet van de risicobeheerfunctie/risicomanagementfunctie en niet van de compliance functie</t>
  </si>
  <si>
    <t>ICF.M.2.1.01</t>
  </si>
  <si>
    <t>ICF.M.2.1.02</t>
  </si>
  <si>
    <t>ICF.M.2.1.03</t>
  </si>
  <si>
    <t>Ja, in directie/bestuur</t>
  </si>
  <si>
    <t>Ja, in hoger management team</t>
  </si>
  <si>
    <t>Ja, in specifiek comité</t>
  </si>
  <si>
    <t>Ja, in ander gremium</t>
  </si>
  <si>
    <t>Ja, met verslaglegging daarvan</t>
  </si>
  <si>
    <t>Nee, wel worden vervolgacties uitgezet maar niet aantoonbaar</t>
  </si>
  <si>
    <t>Nee, tot nu toe was er geen reden om vervolgacties uit te zetten</t>
  </si>
  <si>
    <t>Nee, wel monitoring maar niet aantoonbaar</t>
  </si>
  <si>
    <t>Nee, geen monitoring</t>
  </si>
  <si>
    <t>ICF.E.1.1.01</t>
  </si>
  <si>
    <t>ICF.E.1.1.02</t>
  </si>
  <si>
    <t>ICF.E.1.1.03</t>
  </si>
  <si>
    <t>ICF.E.1.1.04</t>
  </si>
  <si>
    <t>ICF.E.3.1.01</t>
  </si>
  <si>
    <t>UBS.B.1.1.01</t>
  </si>
  <si>
    <t>UBS.B.1.1.02</t>
  </si>
  <si>
    <t>UBS.B.1.2.01</t>
  </si>
  <si>
    <t>UBS.B.1.2.01a</t>
  </si>
  <si>
    <t>UBS.B.1.2.01b</t>
  </si>
  <si>
    <t>UBS.B.1.2.01c</t>
  </si>
  <si>
    <t>UBS.B.1.2.01d</t>
  </si>
  <si>
    <t>UBS.B.1.3.01</t>
  </si>
  <si>
    <t>UBS.B.1.3.01a</t>
  </si>
  <si>
    <t>UBS.B.1.3.01b</t>
  </si>
  <si>
    <t>UBS.B.1.3.01c</t>
  </si>
  <si>
    <t>UBS.B.1.3.01d</t>
  </si>
  <si>
    <t>UBS.B.1.3.01e</t>
  </si>
  <si>
    <t>UBS.B.1.3.01f</t>
  </si>
  <si>
    <t>UBS.B.1.3.01g</t>
  </si>
  <si>
    <t>UBS.B.1.3.02</t>
  </si>
  <si>
    <t>UBS.B.1.3.03</t>
  </si>
  <si>
    <t>UBS.B.2.1.01</t>
  </si>
  <si>
    <t>UBS.B.2.2.01</t>
  </si>
  <si>
    <t>UBS.B.3.1.01</t>
  </si>
  <si>
    <t>UBS.B.3.1.02</t>
  </si>
  <si>
    <t>UBS.B.4.1.01</t>
  </si>
  <si>
    <t>UBS.U.1.1.01</t>
  </si>
  <si>
    <t>UBS.U.1.1.02</t>
  </si>
  <si>
    <t>UBS.U.1.1.03</t>
  </si>
  <si>
    <t>UBS.U.1.1.04</t>
  </si>
  <si>
    <t>UBS.U.1.1.05</t>
  </si>
  <si>
    <t>UBS.U.2.2.01</t>
  </si>
  <si>
    <t>UBS.U.2.2.01a</t>
  </si>
  <si>
    <t>UBS.U.2.2.01b</t>
  </si>
  <si>
    <t>UBS.U.2.2.01c</t>
  </si>
  <si>
    <t>UBS.U.2.2.01d</t>
  </si>
  <si>
    <t>UBS.U.2.2.01e</t>
  </si>
  <si>
    <t>UBS.U.3.1.01</t>
  </si>
  <si>
    <t>Hoeveel als ernstig geclassificeerde incidenten waren er in 2021 bij kritieke of belangrijke dienstverleners, waaronder verstoringen met impact op bedrijfsprocessen of ernstige datalekken?</t>
  </si>
  <si>
    <t>UBS.U.3.1.02</t>
  </si>
  <si>
    <t>UBS.U.4.1.01</t>
  </si>
  <si>
    <t>UBS.U.4.1.02</t>
  </si>
  <si>
    <t>UBS.U.4.2.01</t>
  </si>
  <si>
    <t xml:space="preserve">Hoeveel procent van de in vraag B.4.1.01 bedoelde specialistische kennis mbt de beheersing van uitbestedingsrisico was daadwerkelijk beschikbaar per 31-Dec-2021? </t>
  </si>
  <si>
    <t>UBS.U.4.2.02</t>
  </si>
  <si>
    <t xml:space="preserve">Hoeveel procent van het in vraag B.4.1.01 bedoelde awareness-programma mbt de beheersing van uitbestedingsrisico is in 2021 daadwerkelijk gerealiseerd? </t>
  </si>
  <si>
    <t>Internal Control Framework</t>
  </si>
  <si>
    <t>Uitvoering</t>
  </si>
  <si>
    <t>Beleid</t>
  </si>
  <si>
    <t>Monitoring</t>
  </si>
  <si>
    <t>Evaluatie</t>
  </si>
  <si>
    <t>Uitbesteding</t>
  </si>
  <si>
    <t>UBS.M.1.1.01</t>
  </si>
  <si>
    <t>UBS.M.1.1.02</t>
  </si>
  <si>
    <t>UBS.M.1.2.01</t>
  </si>
  <si>
    <t>UBS.M.1.2.02</t>
  </si>
  <si>
    <t>UBS.M.1.2.03</t>
  </si>
  <si>
    <t>UBS.M.1.2.04</t>
  </si>
  <si>
    <t>UBS.M.1.2.05</t>
  </si>
  <si>
    <t>UBS.M.2.1.01</t>
  </si>
  <si>
    <t>UBS.M.2.1.02</t>
  </si>
  <si>
    <t>UBS.M.2.1.03</t>
  </si>
  <si>
    <t>UBS.E.1.1.01</t>
  </si>
  <si>
    <t>UBS.E.1.1.02</t>
  </si>
  <si>
    <t>UBS.E.1.1.03</t>
  </si>
  <si>
    <t>UBS.E.1.1.04</t>
  </si>
  <si>
    <t>UBS.E.3.1.01</t>
  </si>
  <si>
    <t>Datakwaliteit</t>
  </si>
  <si>
    <t>Aantal</t>
  </si>
  <si>
    <t>Percentage</t>
  </si>
  <si>
    <t>1 keer per maand</t>
  </si>
  <si>
    <t>1 keer per kwartaal</t>
  </si>
  <si>
    <t>1 keer per halfjaar</t>
  </si>
  <si>
    <t>1 keer per jaar</t>
  </si>
  <si>
    <t>Minder dan 1 keer per jaar</t>
  </si>
  <si>
    <t>DQ.B.1.1.01</t>
  </si>
  <si>
    <t>DQ.B.1.1.02</t>
  </si>
  <si>
    <t>DQ.B.1.2.01</t>
  </si>
  <si>
    <t>DQ.B.1.2.01a</t>
  </si>
  <si>
    <t>DQ.B.1.2.01b</t>
  </si>
  <si>
    <t>DQ.B.1.2.01c</t>
  </si>
  <si>
    <t>DQ.B.1.2.01d</t>
  </si>
  <si>
    <t>DQ.B.1.2.01e</t>
  </si>
  <si>
    <t>DQ.B.1.2.01f</t>
  </si>
  <si>
    <t>DQ.B.1.3.01</t>
  </si>
  <si>
    <t>DQ.B.1.3.01a</t>
  </si>
  <si>
    <t>DQ.B.1.3.01b</t>
  </si>
  <si>
    <t>DQ.B.1.3.01c</t>
  </si>
  <si>
    <t>DQ.B.1.3.01d</t>
  </si>
  <si>
    <t>DQ.B.1.3.01e</t>
  </si>
  <si>
    <t>DQ.B.1.3.01f</t>
  </si>
  <si>
    <t>DQ.B.1.3.01g</t>
  </si>
  <si>
    <t>DQ.B.1.3.02</t>
  </si>
  <si>
    <t>DQ.B.1.3.03</t>
  </si>
  <si>
    <t>DQ.B.2.1.01</t>
  </si>
  <si>
    <t>DQ.B.2.2.01</t>
  </si>
  <si>
    <t>DQ.B.3.1.01</t>
  </si>
  <si>
    <t>DQ.B.3.1.02</t>
  </si>
  <si>
    <t>DQ.B.4.1.01</t>
  </si>
  <si>
    <t>DQ.U.1.1.01</t>
  </si>
  <si>
    <t>DQ.U.1.1.02</t>
  </si>
  <si>
    <t>DQ.U.1.1.03</t>
  </si>
  <si>
    <t>DQ.U.1.1.04</t>
  </si>
  <si>
    <t>DQ.U.1.1.05</t>
  </si>
  <si>
    <t>DQ.U.2.2.01</t>
  </si>
  <si>
    <t>DQ.U.2.2.01a</t>
  </si>
  <si>
    <t>DQ.U.2.2.01b</t>
  </si>
  <si>
    <t>DQ.U.2.2.01c</t>
  </si>
  <si>
    <t>DQ.U.2.2.01d</t>
  </si>
  <si>
    <t>DQ.U.2.2.01e</t>
  </si>
  <si>
    <t>DQ.U.3.1.01</t>
  </si>
  <si>
    <t>DQ.U.3.1.02</t>
  </si>
  <si>
    <t>DQ.U.4.1.01</t>
  </si>
  <si>
    <t>DQ.U.4.1.02</t>
  </si>
  <si>
    <t>DQ.U.4.2.01</t>
  </si>
  <si>
    <t>DQ.U.4.2.02</t>
  </si>
  <si>
    <t>DQ.M.1.1.01</t>
  </si>
  <si>
    <t>DQ.M.1.1.02</t>
  </si>
  <si>
    <t>DQ.M.1.2.01</t>
  </si>
  <si>
    <t>DQ.M.1.2.02</t>
  </si>
  <si>
    <t>DQ.M.1.2.03</t>
  </si>
  <si>
    <t>DQ.M.1.2.04</t>
  </si>
  <si>
    <t>DQ.M.1.2.05</t>
  </si>
  <si>
    <t>DQ.M.2.1.01</t>
  </si>
  <si>
    <t>DQ.M.2.1.02</t>
  </si>
  <si>
    <t>DQ.M.2.1.03</t>
  </si>
  <si>
    <t>DQ.E.1.1.01</t>
  </si>
  <si>
    <t>DQ.E.1.1.02</t>
  </si>
  <si>
    <t>DQ.E.1.1.03</t>
  </si>
  <si>
    <t>DQ.E.1.1.04</t>
  </si>
  <si>
    <t>DQ.E.3.1.01</t>
  </si>
  <si>
    <t>A.1.1.01</t>
  </si>
  <si>
    <t>A.1.1.02</t>
  </si>
  <si>
    <t>A.1.1.03</t>
  </si>
  <si>
    <t>Maand</t>
  </si>
  <si>
    <t>Jaar</t>
  </si>
  <si>
    <t>Voor hoeveel procent zijn de onder B.1.3.01 genoemde reguliere werkzaamheden daadwerkelijk in 2021 uitgevoerd en de uitkomsten daarvan vastgelegd? (beantwoording telkens per onderdeel:)</t>
  </si>
  <si>
    <t>V</t>
  </si>
  <si>
    <t>ZAF</t>
  </si>
  <si>
    <t>Uitb</t>
  </si>
  <si>
    <t>PUO</t>
  </si>
  <si>
    <t>vóór 2017</t>
  </si>
  <si>
    <t>_     Zo ja, wat is de datum (maand en jaar) van de laatste vastgestelde versie?</t>
  </si>
  <si>
    <t>_     Zo ja, zijn daarbij de volgende reguliere werkzaamheden beschreven? (beantwoording telkens per onderdeel:)</t>
  </si>
  <si>
    <t xml:space="preserve">_     Zo ja, met welke frequentie wordt de in vraag M.1.1.01 bedoelde rapportage uitgebracht? </t>
  </si>
  <si>
    <t>_     Zo ja, is in de in vraag M.1.1.01 bedoelde rapportage stelselmatig een overzicht met analyse opgenomen van incidenten als gevolg van tekortkomingen in de beheersing van de bedrijfsprocessen?</t>
  </si>
  <si>
    <t>_     _     Zo ja, hoe vaak is in 2021 een situatie gerapporteerd waarin een indicator zoals bedoeld in vraag B.2.2.01 buiten de interne norm viel?</t>
  </si>
  <si>
    <t xml:space="preserve">_     _     Zo ja, worden er nav de rapportage en bespreking aantoonbaar vervolgacties uitgezet? </t>
  </si>
  <si>
    <t xml:space="preserve">_     _     _     Zo ja, wordt de opvolging van de uitgezette vervolgacties aantoonbaar gemonitord? </t>
  </si>
  <si>
    <t>_     Indien een rapport is uitgebracht: was het eindoordeel in het in vraag E.1.1.01 bedoelde rapport voldoende?</t>
  </si>
  <si>
    <t xml:space="preserve">_     Indien meer dan 0: hoeveel van die bevindingen waren geclassificeerd als medium risk of high risk, én stonden langer dan één jaar open? </t>
  </si>
  <si>
    <t>_     Zo ja, is in de in vraag M.1.1.01 bedoelde rapportage stelselmatig een overzicht met analyse opgenomen van incidenten bij kritieke of belangrijke dienstverleners, waaronder verstoringen met impact op bedrijfsprocessen of ernstige datalekken?</t>
  </si>
  <si>
    <t>_     _     Zo ja, worden er nav de rapportage en bespreking aantoonbaar vervolgacties uitgezet?</t>
  </si>
  <si>
    <t>De instelling is een zelfadministrerend pensioenfonds of zelfadministrerend apf of zelfadministrerende ppi</t>
  </si>
  <si>
    <t>De instelling is een pensioenfonds of apf dat, of ppi die de administratie heeft uitbesteed</t>
  </si>
  <si>
    <t>...instrumenten (en/of: maatregelen, en/of: werkzaamheden) voor het identificeren, meten, beheersen en rapporteren van risico's?</t>
  </si>
  <si>
    <t>...uitbestedingscontracten voorzien in onderzoeksrecht voor de toezichthouder?</t>
  </si>
  <si>
    <t>...uitbestedingscontracten voorzien in een exitclausule om bij beëindiging van het contract een ordentelijke overdracht te bewerkstelligen?</t>
  </si>
  <si>
    <t>...per hoofddienstverlener de achterliggende keten van onderuitbestedingen?</t>
  </si>
  <si>
    <t>...de doelstellingen en de reikwijdte (scope) van het datakwaliteitsbeleid?</t>
  </si>
  <si>
    <t>...definities en interpretaties van tenminste de kwaliteitsdimensies juistheid, tijdigheid, volledigheid?</t>
  </si>
  <si>
    <t>...vereisten aan gegevensuitwisseling tussen bedrijfsonderdelen, intra-groep en met externe dataleveranciers?</t>
  </si>
  <si>
    <t>...een dataherstelproces?</t>
  </si>
  <si>
    <t>...periodiek testen van de effecieve werking van de getroffen beheersmaatregelen?</t>
  </si>
  <si>
    <t>Ja, separaat voor dit specifieke onderwerp|Ja, gecombineerd met andere specifieke onderwerpen|Ja, opgenomen in hoger beleid|Nee|Antwoord niet bekend</t>
  </si>
  <si>
    <t>Ja|Nee|Antwoord niet bekend</t>
  </si>
  <si>
    <t>Ja|Deels|Nee, in het geheel niet|Antwoord niet bekend</t>
  </si>
  <si>
    <t>Ja|Nee, niet specifiek voor dat onderwerp maar wel algemeen|Nee|Antwoord niet bekend</t>
  </si>
  <si>
    <t>Ja, vaker dan 1 keer per jaar|Ja, 1 keer per jaar|Ja, minder vaak dan 1 keer per jaar|Nee|Antwoord niet bekend</t>
  </si>
  <si>
    <t>Ja, voor alle onderkende functies/rollen|Nee, niet voor alle onderkende functies/rollen|Nee, voor geen enkele van de onderkende functies/rollen|Antwoord niet bekend</t>
  </si>
  <si>
    <t>Ja, zowel een kennisprogramma als een awarenessprogramma|Nee, wel een kennisprogramma maar geen awarenessprogramma|Nee, geen kennisprogramma maar wel een awarenessprogramma|Nee, geen kennisprogramma en geen awarenessprogramma|Antwoord niet bekend</t>
  </si>
  <si>
    <t>Ja, separaat over dit specifieke onderwerp|Ja, geïntegreerd in een bredere rapportage|Nee, geen rapportage over dit specifieke onderwerp|Antwoord niet bekend</t>
  </si>
  <si>
    <t>1 keer per maand|1 keer per kwartaal|1 keer per halfjaar|1 keer per jaar|Minder dan 1 keer per jaar|Andere vaste frequentie|Geen vaste frequentie|Antwoord niet bekend</t>
  </si>
  <si>
    <t>Ja, zowel van de risicobeheerfunctie/risicomanagementfunctie als van de compliance functie|Nee, wel van de risicobeheerfunctie/risicomanagementfunctie maar niet van de compliance functie|Nee, niet van de risicobeheerfunctie/risicomanagementfunctie maar wel van de compliance functie|Nee, niet van de risicobeheerfunctie/risicomanagementfunctie en niet van de compliance functie|Antwoord niet bekend</t>
  </si>
  <si>
    <t>Ja, in directie/bestuur|Ja, in hoger management team|Ja, in specifiek comité|Ja, in ander gremium|Nee|Antwoord niet bekend</t>
  </si>
  <si>
    <t>Ja, met verslaglegging daarvan|Nee, wel worden vervolgacties uitgezet maar niet aantoonbaar|Nee, tot nu toe was er geen reden om vervolgacties uit te zetten|Antwoord niet bekend</t>
  </si>
  <si>
    <t>Ja, met verslaglegging daarvan|Nee, wel monitoring maar niet aantoonbaar|Nee, geen monitoring|Antwoord niet bekend</t>
  </si>
  <si>
    <t>A.1.1.04</t>
  </si>
  <si>
    <t>UBS.B.1.2.01e</t>
  </si>
  <si>
    <t>...de contractuele bepalingen van de uitbestedingscontracten voldoen aan de overige (niet onder a. t/m d. genoemde) eisen uit richtsnoer 10 van de richtsnoeren voor uitbesteding aan aanbieders van clouddiensten of artikel 12 Besluit Uitvoering PW/WvB?</t>
  </si>
  <si>
    <t>...het periodiek controleren of de uitbestedingscontracten de wettelijk vereiste bepalingen bevatten, zoals auditrecht, onderzoeksrecht van de toezichthouder, voorwaarden voor onderuitbesteding, regelingen die een ordentelijke exit moeten borgen en overige bepalingen, zoals verwoord in richtsnoer 10 van de richtsnoeren voor uitbesteding aan aanbieders van clouddiensten of artikel 13 Besluit Uitvoering PW en WvB?</t>
  </si>
  <si>
    <t>...het periodiek uitvoeren en vastleggen van strategische leveranciersevaluaties aan de hand van vooraf gedefinieerde criteria?</t>
  </si>
  <si>
    <t>DQ.U.2.2.01f</t>
  </si>
  <si>
    <t>DQ.U.2.2.01g</t>
  </si>
  <si>
    <t>...periodiek testen van de effectieve werking van de getroffen beheersmaatregelen?</t>
  </si>
  <si>
    <t>ICF.U.2.2.02</t>
  </si>
  <si>
    <t>Hoeveel procent van de in 2021 uitgevoerde controles zoals bedoeld in vraag B.1.3.01c (op effectieve werking van beheersingsmaatregelen) leidde tot de uitkomst niet effectief?</t>
  </si>
  <si>
    <t>UBS.U.2.2.02</t>
  </si>
  <si>
    <t>Hoeveel procent van de in 2021 uitgevoerde controles zoals bedoeld in vraag B.1.3.01c (op compliance van uitbestedingscontracten met wettelijke vereisten) leidde tot de uitkomst niet compliant?</t>
  </si>
  <si>
    <t>DQ.U.2.2.02</t>
  </si>
  <si>
    <t>Ja, een omvattend integraal systeem</t>
  </si>
  <si>
    <t>Ja, één of meerdere systemen icm één of meerdere losse registraties</t>
  </si>
  <si>
    <t>Ja, geen systeem maar één of meerdere losse registraties</t>
  </si>
  <si>
    <t>DQ.U.1.1.03a</t>
  </si>
  <si>
    <t>DQ.U.1.1.03b</t>
  </si>
  <si>
    <t>DQ.U.1.1.03c</t>
  </si>
  <si>
    <t>De instelling is een verzekeringsmaatschappij met 'S-II Basic'- of 'cluster DEF'-kenmerk</t>
  </si>
  <si>
    <t>De instelling is een verzekeringsmaatschappij maar geen S-II Basic of 'cluster DEF'-instelling</t>
  </si>
  <si>
    <t>ICF.U.1.1.03a</t>
  </si>
  <si>
    <t>ICF.U.1.1.03b</t>
  </si>
  <si>
    <t>ICF.U.1.1.03c</t>
  </si>
  <si>
    <t>Ja, een omvattend integraal systeem|Ja, één of meerdere systemen icm één of meerdere losse registraties|Ja, geen systeem maar één of meerdere losse registraties|Nee|Antwoord niet bekend</t>
  </si>
  <si>
    <t>UBS.U.1.1.03a</t>
  </si>
  <si>
    <t>UBS.U.1.1.03b</t>
  </si>
  <si>
    <t>ICF.E.2.1.01</t>
  </si>
  <si>
    <t>ICF.E.2.2.01</t>
  </si>
  <si>
    <t>UBS.E.2.2.01</t>
  </si>
  <si>
    <t>UBS.E.2.1.01</t>
  </si>
  <si>
    <t>DQ.E.2.1.01</t>
  </si>
  <si>
    <t>DQ.E.2.2.01</t>
  </si>
  <si>
    <t>…(her)identificeren van bedrijfsprocessen en actualiseren van beschrijvingen daarvan?</t>
  </si>
  <si>
    <t>… periodiek controleren van de effectieve werking van beheersingsmaatregelen (control testing)?</t>
  </si>
  <si>
    <t>Hoe groot was de financiële impact in 2021 vanwege incidenten als gevolg van tekortkomingen in de beheersing van de bedrijfsprocessen, in EUR?</t>
  </si>
  <si>
    <t>Hoe groot was de financiële impact in 2021 vanwege incidenten bij kritieke of belangrijke dienstverleners, waaronder verstoringen met impact op bedrijfsprocessen of ernstige datalekken, in EUR?</t>
  </si>
  <si>
    <t xml:space="preserve">_     Zo ja, biedt de in vraag M.1.1.01 bedoelde rapportage stelselmatig inzicht in de effectiviteit van de beheersmaatregelen ihkv de beheersing van uitbestedingsrisico? </t>
  </si>
  <si>
    <t>één van de opties uit de keuzelijst</t>
  </si>
  <si>
    <t>voor Maand: één van de opties uit de keuzelijst; voor Jaar: één van de opties uit de keuzelijst</t>
  </si>
  <si>
    <t>geheel getal met waarde &gt;=0</t>
  </si>
  <si>
    <t>geheel getal met waarde &gt;=0 en waarde &lt;= waarde bij A.1.1.02</t>
  </si>
  <si>
    <t>geheel getal met waarde &gt;=0 en waarde &lt;= waarde bij A.1.1.03</t>
  </si>
  <si>
    <t>Toegestane antwoordwaarden per vraag</t>
  </si>
  <si>
    <t>geheel getal met waarde &gt;=0; of: ? (indien antwoord niet bekend)</t>
  </si>
  <si>
    <t>geheel getal met waarde &gt;=0 en waarde &lt;= 100; of: ? (indien antwoord niet bekend)</t>
  </si>
  <si>
    <t>geheel getal met waarde &gt;=0 en waarde &lt;= 100; of: ? (indien antwoord niet bekend); of x (indien niet van toepassing)</t>
  </si>
  <si>
    <t>UBS.U.2.2.01f</t>
  </si>
  <si>
    <t>UBS.U.2.2.01g</t>
  </si>
  <si>
    <t>Basic of DEF</t>
  </si>
  <si>
    <t>Niet van toepassing</t>
  </si>
  <si>
    <t>Ja|Nee|Niet van toepassing|Antwoord niet bekend</t>
  </si>
  <si>
    <t>Lemma</t>
  </si>
  <si>
    <t>Betekenis, uitleg, toelichting</t>
  </si>
  <si>
    <t>Assurancerapport</t>
  </si>
  <si>
    <t>ISAE3402-rapport of ISAE3000-rapport of vergelijkbaar, dat inzicht geeft in de werking van beheersmaatregelen. Wij bedoelen hier geen ISO certificering, omdat deze betrekking heeft op werking van een 'managementsysteem' en niet direct assurance verschaft over de werking van specifieke beheersmaatregelen.</t>
  </si>
  <si>
    <t xml:space="preserve">Het orgaan binnen de instelling dat eindverantwoordelijk is voor het dagelijkse bestuur ervan. Bij vezekeraars, ppi's en pensioenuitvoeringsorganisaties is dat in de regel de Raad van bestuur of Directie, bij pensioenfondsen is dat in de regel het pensioenfondsbestuur. </t>
  </si>
  <si>
    <t>Data directory</t>
  </si>
  <si>
    <t>Data element</t>
  </si>
  <si>
    <t>End User Computing tools</t>
  </si>
  <si>
    <t>Instelling</t>
  </si>
  <si>
    <t xml:space="preserve">Een onder toezicht van DNB staande financiële onderneming zoals bedoeld in art.1.1 Wft danwel een onder toezicht van DNB staand pensioenfonds, algemeen pensioenfonds, bedrijfstakpensioenfonds of ondernemingspensioenfonds zoals bedoeld in artikel 1.1 Pw danwel een pensioenuitvoeringsorganisatie (die niet onder direct toezicht staat). </t>
  </si>
  <si>
    <t xml:space="preserve">De Interne Auditfunctie is een onafhankelijke functie die zekerheid en advies verschaft aan het management van een organisatie teneinde waarde toe te voegen aan de organisatie en de processen in de organisatie te verbeteren. De functie helpt om de organisatie haar doelstelling te bereiken door middel van een systematische en gedisciplineerde benadering van het evalueren en verbeteren van de effectiviteit van risico management, interne beheersing en governance processen. </t>
  </si>
  <si>
    <t>Interne Controle Systeem</t>
  </si>
  <si>
    <t xml:space="preserve">Het samenstel van beleid, procedures, instrumenten en maatregelen waarmee een organisatie zekerheid tracht te verkrijgen over de effectiviteit en efficiëntie alsmede de risicobeheersing van de bedrijfsprocessen. </t>
  </si>
  <si>
    <t>Key person risk</t>
  </si>
  <si>
    <t>Kosten van uitbestedingen</t>
  </si>
  <si>
    <t>De kosten van alle uitbestedingen (zie bij het lemma 'uitbesteding' voor de definitie van dat begrip) waaronder begrepen de door dienstverleners gefactureerde bedragen (vast en variabel, naar het verslagjaar gealloceerd) alsook de interne kosten voor beheersing van die uitbestedingen. Het gaat om de kosten van uitbestedingen (zowel kritieke als niet kritieke), niet om inkoop.</t>
  </si>
  <si>
    <t>Management Letter</t>
  </si>
  <si>
    <t>Rapport van de certificerend externe accountant waarin aandachtspunten ten aanzien van de interne beheersing, die geconstateerd zijn bij de jaarrekeningcontrole, aan het management van de organisatie worden gerapporteerd.</t>
  </si>
  <si>
    <t>Operationeel risico / Operationele risico's</t>
  </si>
  <si>
    <t>Register</t>
  </si>
  <si>
    <t>Risicobereidheid</t>
  </si>
  <si>
    <t>De risicobereidheid gaat over de aard, omvang en mate waarin een organisatie bereid is risico's te lopen bij het realiseren van haar doelstellingen. Dit begrip wordt ook wel aangeduid met de Engelse term Risk Appetite.</t>
  </si>
  <si>
    <t>Risicocategorie</t>
  </si>
  <si>
    <t>Risicotaxonomie</t>
  </si>
  <si>
    <t>Security agreement</t>
  </si>
  <si>
    <t>Service Level Agreement</t>
  </si>
  <si>
    <t>Een schriftelijke overeenkomst tussen de aanbieder en de afnemer van welbepaalde diensten en/of producten, waarin afspraken zijn gemaakt tussen beide partijen omtrent het niveau van dienstverlening en/of de kwaliteitsaspecten van het product.</t>
  </si>
  <si>
    <t>SLA</t>
  </si>
  <si>
    <t>Het verlenen van een opdracht aan een derde tot het ten behoeve van die financiële onderneming verrichten van werkzaamheden (1) die deel uitmaken van of voortvloeien uit het uitoefenen van haar bedrijf of het verlenen van financiële diensten; of (2) die deel uitmaken van de wezenlijke bedrijfsprocessen ter ondersteuning daarvan</t>
  </si>
  <si>
    <t>Doelstelling en toepassing</t>
  </si>
  <si>
    <t>Inhoud en structuur</t>
  </si>
  <si>
    <t>Beveiliging</t>
  </si>
  <si>
    <t>Gedifferentieerde vragenlijst afhankelijk van het type instelling</t>
  </si>
  <si>
    <t>Scope van de vragenlijst: groepsniveau</t>
  </si>
  <si>
    <t>Woordenlijst en interpretaties</t>
  </si>
  <si>
    <t>De dikgedrukte termen in deze vragenlijst worden in de bijbehorende Woordenlijst nader toegelicht.</t>
  </si>
  <si>
    <t xml:space="preserve">Indien de feitelijke situatie bij de instelling niet precies door één van de geboden antwoordalternatieven is weer te geven wordt de respondent verzocht om het best van toepassing zijnde antwoordalternatief te kiezen. </t>
  </si>
  <si>
    <t>De voor de instelling van toepassing zijnde vragen zijn weergegeven tegen een mintgroene achtergrond.</t>
  </si>
  <si>
    <t>De respondent wordt verzocht om alle voor zijn instelling relevante vragen te beantwoorden.</t>
  </si>
  <si>
    <t>Tabblad "Algemene informatie"</t>
  </si>
  <si>
    <t xml:space="preserve">De respondent wordt verzocht om de vragen in het tabblad "Algemene informatie" te beantwoorden. </t>
  </si>
  <si>
    <t>Richtlijnen voor de geldigheid van op te geven antwoorden</t>
  </si>
  <si>
    <t xml:space="preserve">Binnen een onderwerp volgen de vragen telkens hetzelfde onderliggende stramien, dus voor alle drie de onderwerpen komen telkens vergelijkbare vragen aan bod. </t>
  </si>
  <si>
    <t>Binnen elk van de drie onderwerpen zijn de vragen geordend naar de stadia in de beleidscyclus: beleid, uitvoering, monitoring, evaluatie.</t>
  </si>
  <si>
    <t>Praktische aanwijzingen</t>
  </si>
  <si>
    <t>H1</t>
  </si>
  <si>
    <t>K1</t>
  </si>
  <si>
    <t>H2</t>
  </si>
  <si>
    <t>K2</t>
  </si>
  <si>
    <t>K3</t>
  </si>
  <si>
    <t>Datum afronding uitvraag</t>
  </si>
  <si>
    <t>&lt; datum &gt;</t>
  </si>
  <si>
    <t>DNB kan naar aanleiding van uw invulling van deze uitvraag, contact met u opnemen voor het verkrijgen van nadere inlichtingen.</t>
  </si>
  <si>
    <r>
      <t xml:space="preserve">_     Zo ja, zijn in het in vraag B.1.1.01 bedoelde </t>
    </r>
    <r>
      <rPr>
        <b/>
        <sz val="8.5"/>
        <rFont val="Verdana"/>
        <family val="2"/>
      </rPr>
      <t>beleid</t>
    </r>
    <r>
      <rPr>
        <sz val="8.5"/>
        <rFont val="Verdana"/>
        <family val="2"/>
      </rPr>
      <t xml:space="preserve"> de volgende aspecten uitgewerkt? (beantwoording telkens per onderdeel:)</t>
    </r>
  </si>
  <si>
    <r>
      <t xml:space="preserve">_     Zo ja, in hoeverre zijn in het in vraag B.1.1.01 bedoelde </t>
    </r>
    <r>
      <rPr>
        <b/>
        <sz val="8.5"/>
        <rFont val="Verdana"/>
        <family val="2"/>
      </rPr>
      <t>beleid</t>
    </r>
    <r>
      <rPr>
        <sz val="8.5"/>
        <rFont val="Verdana"/>
        <family val="2"/>
      </rPr>
      <t xml:space="preserve"> de volgende reguliere werkzaamheden beschreven? (beantwoording telkens per onderdeel:)</t>
    </r>
  </si>
  <si>
    <r>
      <t xml:space="preserve">_     Zo ja, is in het in vraag B.1.1.01 bedoelde </t>
    </r>
    <r>
      <rPr>
        <b/>
        <sz val="8.5"/>
        <rFont val="Verdana"/>
        <family val="2"/>
      </rPr>
      <t>beleid</t>
    </r>
    <r>
      <rPr>
        <sz val="8.5"/>
        <rFont val="Verdana"/>
        <family val="2"/>
      </rPr>
      <t xml:space="preserve"> voorgeschreven dat en hoe voorkomende incidenten specifiek als gevolg van tekortkomingen in de beheersing van de bedrijfsprocessen moeten worden geïdentificeerd, gemeld, geclassificeerd en afgehandeld?</t>
    </r>
  </si>
  <si>
    <r>
      <t xml:space="preserve">_     Zo ja, is in het in vraag B.1.1.01 bedoelde </t>
    </r>
    <r>
      <rPr>
        <b/>
        <sz val="8.5"/>
        <rFont val="Verdana"/>
        <family val="2"/>
      </rPr>
      <t>beleid</t>
    </r>
    <r>
      <rPr>
        <sz val="8.5"/>
        <rFont val="Verdana"/>
        <family val="2"/>
      </rPr>
      <t xml:space="preserve"> voorgeschreven dat en hoe voorkomende incidenten specifiek bij kritieke of belangrijke dienstverleners, waaronder verstoringen met impact op bedrijfsprocessen of ernstige datalekken moeten worden geïdentificeerd, gemeld, geclassificeerd en afgehandeld?</t>
    </r>
  </si>
  <si>
    <r>
      <t xml:space="preserve">_     Zo ja, in hoeverre zijn in het in vraag B.1.1.01 bedoelde </t>
    </r>
    <r>
      <rPr>
        <b/>
        <sz val="8.5"/>
        <rFont val="Verdana"/>
        <family val="2"/>
      </rPr>
      <t>beleid</t>
    </r>
    <r>
      <rPr>
        <sz val="8.5"/>
        <rFont val="Verdana"/>
        <family val="2"/>
      </rPr>
      <t xml:space="preserve"> de volgende aspecten uitgewerkt? (beantwoording telkens per onderdeel:)</t>
    </r>
  </si>
  <si>
    <r>
      <t xml:space="preserve">...opstellen en onderhouden van procesflows die op </t>
    </r>
    <r>
      <rPr>
        <b/>
        <sz val="8.5"/>
        <rFont val="Verdana"/>
        <family val="2"/>
      </rPr>
      <t>data element</t>
    </r>
    <r>
      <rPr>
        <sz val="8.5"/>
        <rFont val="Verdana"/>
        <family val="2"/>
      </rPr>
      <t>- danwel dataset-niveau inzichtelijk maken hoe de data door de gehele keten stroomt ?</t>
    </r>
  </si>
  <si>
    <r>
      <t>...</t>
    </r>
    <r>
      <rPr>
        <b/>
        <sz val="8.5"/>
        <rFont val="Verdana"/>
        <family val="2"/>
      </rPr>
      <t>data elementen</t>
    </r>
    <r>
      <rPr>
        <sz val="8.5"/>
        <rFont val="Verdana"/>
        <family val="2"/>
      </rPr>
      <t>?</t>
    </r>
  </si>
  <si>
    <r>
      <t xml:space="preserve">...beheersprocessen ten aanzien van </t>
    </r>
    <r>
      <rPr>
        <b/>
        <sz val="8.5"/>
        <rFont val="Verdana"/>
        <family val="2"/>
      </rPr>
      <t>datakwaliteit</t>
    </r>
    <r>
      <rPr>
        <sz val="8.5"/>
        <rFont val="Verdana"/>
        <family val="2"/>
      </rPr>
      <t xml:space="preserve"> (van bron tot reporting)?</t>
    </r>
  </si>
  <si>
    <r>
      <t xml:space="preserve">...periodieke monitoring van data-leveranciers tav de </t>
    </r>
    <r>
      <rPr>
        <b/>
        <sz val="8.5"/>
        <rFont val="Verdana"/>
        <family val="2"/>
      </rPr>
      <t>datakwaliteit</t>
    </r>
    <r>
      <rPr>
        <sz val="8.5"/>
        <rFont val="Verdana"/>
        <family val="2"/>
      </rPr>
      <t>, inclusief service level management rapportages?</t>
    </r>
  </si>
  <si>
    <r>
      <t xml:space="preserve">...vereisten aan de toepassing van </t>
    </r>
    <r>
      <rPr>
        <b/>
        <sz val="8.5"/>
        <rFont val="Verdana"/>
        <family val="2"/>
      </rPr>
      <t>End User Computing-tools</t>
    </r>
    <r>
      <rPr>
        <sz val="8.5"/>
        <rFont val="Verdana"/>
        <family val="2"/>
      </rPr>
      <t>?</t>
    </r>
  </si>
  <si>
    <r>
      <t xml:space="preserve">... identificeren, classificeren en beheersen van toepassingen van </t>
    </r>
    <r>
      <rPr>
        <b/>
        <sz val="8.5"/>
        <rFont val="Verdana"/>
        <family val="2"/>
      </rPr>
      <t>End User Computing tools</t>
    </r>
    <r>
      <rPr>
        <sz val="8.5"/>
        <rFont val="Verdana"/>
        <family val="2"/>
      </rPr>
      <t>?</t>
    </r>
  </si>
  <si>
    <r>
      <t xml:space="preserve">_     Zo ja, is in het in vraag B.1.1.01 bedoelde </t>
    </r>
    <r>
      <rPr>
        <b/>
        <sz val="8.5"/>
        <rFont val="Verdana"/>
        <family val="2"/>
      </rPr>
      <t>beleid</t>
    </r>
    <r>
      <rPr>
        <sz val="8.5"/>
        <rFont val="Verdana"/>
        <family val="2"/>
      </rPr>
      <t xml:space="preserve"> voorgeschreven dat en hoe voorkomende incidenten specifiek als gevolg van tekortkomingen in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moeten worden geïdentificeerd, gemeld, geclassificeerd en afgehandeld?</t>
    </r>
  </si>
  <si>
    <r>
      <t xml:space="preserve">...toepassingen van </t>
    </r>
    <r>
      <rPr>
        <b/>
        <sz val="8.5"/>
        <rFont val="Verdana"/>
        <family val="2"/>
      </rPr>
      <t>End User Computing tools</t>
    </r>
    <r>
      <rPr>
        <sz val="8.5"/>
        <rFont val="Verdana"/>
        <family val="2"/>
      </rPr>
      <t>?</t>
    </r>
  </si>
  <si>
    <r>
      <t xml:space="preserve">...identificeren, classificeren en beheersen van toepassingen van </t>
    </r>
    <r>
      <rPr>
        <b/>
        <sz val="8.5"/>
        <rFont val="Verdana"/>
        <family val="2"/>
      </rPr>
      <t>End User Computing tools</t>
    </r>
    <r>
      <rPr>
        <sz val="8.5"/>
        <rFont val="Verdana"/>
        <family val="2"/>
      </rPr>
      <t>?</t>
    </r>
  </si>
  <si>
    <r>
      <t xml:space="preserve">Hoeveel als ernstig geclassificeerde incidenten waren er in 2021 als gevolg van tekortkomingen in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</si>
  <si>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Hoe groot was de financiële impact in 2021 vanwege incidenten als gevolg van tekortkomingen in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in EUR?</t>
    </r>
  </si>
  <si>
    <r>
      <t xml:space="preserve">Hoeveel procent van de in vraag B.4.1.01 bedoelde specialistische kennis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was daadwerkelijk beschikbaar per 31-Dec-2021? </t>
    </r>
  </si>
  <si>
    <r>
      <t xml:space="preserve">_     Zo ja, biedt de in vraag M.1.1.01 bedoelde rapportage stelselmatig inzicht in de effectiviteit van de beheersmaatregelen ihkv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t>
    </r>
  </si>
  <si>
    <r>
      <t xml:space="preserve">_     Zo ja, is in de in vraag M.1.1.01 bedoelde rapportage stelselmatig een overzicht met analyse opgenomen van incidenten als gevolg van tekortkomingen in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</si>
  <si>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Hoeveel openstaande bevindingen van de </t>
    </r>
    <r>
      <rPr>
        <b/>
        <sz val="8.5"/>
        <rFont val="Verdana"/>
        <family val="2"/>
      </rPr>
      <t>interne auditfunctie</t>
    </r>
    <r>
      <rPr>
        <sz val="8.5"/>
        <rFont val="Verdana"/>
        <family val="2"/>
      </rPr>
      <t xml:space="preserve"> waren er op 31-Dec-2021 mbt de beheersing van uitbestedingsrisico?</t>
    </r>
  </si>
  <si>
    <r>
      <t xml:space="preserve">In welke maand en jaar heeft de </t>
    </r>
    <r>
      <rPr>
        <b/>
        <sz val="8.5"/>
        <rFont val="Verdana"/>
        <family val="2"/>
      </rPr>
      <t>interne auditfunctie</t>
    </r>
    <r>
      <rPr>
        <sz val="8.5"/>
        <rFont val="Verdana"/>
        <family val="2"/>
      </rPr>
      <t xml:space="preserve"> haar laatste auditrapport uitgebracht over (één of meerdere aspect(en) van)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</si>
  <si>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Hoeveel openstaande bevindingen van de </t>
    </r>
    <r>
      <rPr>
        <b/>
        <sz val="8.5"/>
        <rFont val="Verdana"/>
        <family val="2"/>
      </rPr>
      <t>interne auditfunctie</t>
    </r>
    <r>
      <rPr>
        <sz val="8.5"/>
        <rFont val="Verdana"/>
        <family val="2"/>
      </rPr>
      <t xml:space="preserve"> waren er op 31-Dec-2021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</si>
  <si>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Wat is het type van de </t>
    </r>
    <r>
      <rPr>
        <b/>
        <sz val="8.5"/>
        <rFont val="Verdana"/>
        <family val="2"/>
      </rPr>
      <t>instelling</t>
    </r>
    <r>
      <rPr>
        <sz val="8.5"/>
        <rFont val="Verdana"/>
        <family val="2"/>
      </rPr>
      <t>?</t>
    </r>
  </si>
  <si>
    <r>
      <t xml:space="preserve">_     Zo ja, heeft de </t>
    </r>
    <r>
      <rPr>
        <b/>
        <sz val="8.5"/>
        <rFont val="Verdana"/>
        <family val="2"/>
      </rPr>
      <t>instelling</t>
    </r>
    <r>
      <rPr>
        <sz val="8.5"/>
        <rFont val="Verdana"/>
        <family val="2"/>
      </rPr>
      <t xml:space="preserve"> voor de in vraag B.3.1.01 bedoelde specifieke functies of rollen beschrijvingen van de taken, verantwoordelijkheden en bevoegdheden per onderkende functie of rol?</t>
    </r>
  </si>
  <si>
    <r>
      <t xml:space="preserve">Heeft de </t>
    </r>
    <r>
      <rPr>
        <b/>
        <sz val="8.5"/>
        <rFont val="Verdana"/>
        <family val="2"/>
      </rPr>
      <t>instelling</t>
    </r>
    <r>
      <rPr>
        <sz val="8.5"/>
        <rFont val="Verdana"/>
        <family val="2"/>
      </rPr>
      <t xml:space="preserve"> een periodieke rapportage aan hoger management (incl. </t>
    </r>
    <r>
      <rPr>
        <b/>
        <sz val="8.5"/>
        <rFont val="Verdana"/>
        <family val="2"/>
      </rPr>
      <t>bestuur</t>
    </r>
    <r>
      <rPr>
        <sz val="8.5"/>
        <rFont val="Verdana"/>
        <family val="2"/>
      </rPr>
      <t xml:space="preserve"> of </t>
    </r>
    <r>
      <rPr>
        <b/>
        <sz val="8.5"/>
        <rFont val="Verdana"/>
        <family val="2"/>
      </rPr>
      <t>directie</t>
    </r>
    <r>
      <rPr>
        <sz val="8.5"/>
        <rFont val="Verdana"/>
        <family val="2"/>
      </rPr>
      <t>) over de prestaties en risico's mbt bedrijfsprocessen?</t>
    </r>
  </si>
  <si>
    <r>
      <t xml:space="preserve">_     Zo ja, wordt de in vraag M.1.1.01 bedoelde rapportage stelselmatig besproken in hoger management en/of </t>
    </r>
    <r>
      <rPr>
        <b/>
        <sz val="8.5"/>
        <rFont val="Verdana"/>
        <family val="2"/>
      </rPr>
      <t>bestuur</t>
    </r>
    <r>
      <rPr>
        <sz val="8.5"/>
        <rFont val="Verdana"/>
        <family val="2"/>
      </rPr>
      <t>/</t>
    </r>
    <r>
      <rPr>
        <b/>
        <sz val="8.5"/>
        <rFont val="Verdana"/>
        <family val="2"/>
      </rPr>
      <t>directie</t>
    </r>
    <r>
      <rPr>
        <sz val="8.5"/>
        <rFont val="Verdana"/>
        <family val="2"/>
      </rPr>
      <t xml:space="preserve"> van de </t>
    </r>
    <r>
      <rPr>
        <b/>
        <sz val="8.5"/>
        <rFont val="Verdana"/>
        <family val="2"/>
      </rPr>
      <t>instelling</t>
    </r>
    <r>
      <rPr>
        <sz val="8.5"/>
        <rFont val="Verdana"/>
        <family val="2"/>
      </rPr>
      <t>?</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</si>
  <si>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/het </t>
    </r>
    <r>
      <rPr>
        <b/>
        <sz val="8.5"/>
        <rFont val="Verdana"/>
        <family val="2"/>
      </rPr>
      <t>bestuur</t>
    </r>
    <r>
      <rPr>
        <sz val="8.5"/>
        <rFont val="Verdana"/>
        <family val="2"/>
      </rPr>
      <t xml:space="preserve"> vastgesteld </t>
    </r>
    <r>
      <rPr>
        <b/>
        <sz val="8.5"/>
        <rFont val="Verdana"/>
        <family val="2"/>
      </rPr>
      <t>beleid</t>
    </r>
    <r>
      <rPr>
        <sz val="8.5"/>
        <rFont val="Verdana"/>
        <family val="2"/>
      </rPr>
      <t xml:space="preserve"> en/of voorschriften specifiek over de beheersing van uitbestedingsrisico?</t>
    </r>
  </si>
  <si>
    <r>
      <t xml:space="preserve">...uitbestedingscontracten voorzien in auditrecht voor de uitbestedende </t>
    </r>
    <r>
      <rPr>
        <b/>
        <sz val="8.5"/>
        <rFont val="Verdana"/>
        <family val="2"/>
      </rPr>
      <t>instelling</t>
    </r>
    <r>
      <rPr>
        <sz val="8.5"/>
        <rFont val="Verdana"/>
        <family val="2"/>
      </rPr>
      <t>?</t>
    </r>
  </si>
  <si>
    <r>
      <t xml:space="preserve">Onderkent de </t>
    </r>
    <r>
      <rPr>
        <b/>
        <sz val="8.5"/>
        <rFont val="Verdana"/>
        <family val="2"/>
      </rPr>
      <t>instelling</t>
    </r>
    <r>
      <rPr>
        <sz val="8.5"/>
        <rFont val="Verdana"/>
        <family val="2"/>
      </rPr>
      <t xml:space="preserve"> specifieke functies en/of rollen mbt de beheersing van uitbestedingsrisico?</t>
    </r>
  </si>
  <si>
    <r>
      <t xml:space="preserve">Heeft de </t>
    </r>
    <r>
      <rPr>
        <b/>
        <sz val="8.5"/>
        <rFont val="Verdana"/>
        <family val="2"/>
      </rPr>
      <t>instelling</t>
    </r>
    <r>
      <rPr>
        <sz val="8.5"/>
        <rFont val="Verdana"/>
        <family val="2"/>
      </rPr>
      <t xml:space="preserve"> een programma met specialistische kennisvereisten en een awarenessprogramma mbt de beheersing van uitbestedingsrisico opgezet?</t>
    </r>
  </si>
  <si>
    <r>
      <t xml:space="preserve">...het, op basis van de uitkomsten van de bij B.1.3.01a genoemde risicobeoordeling, vaststellen of het </t>
    </r>
    <r>
      <rPr>
        <b/>
        <sz val="8.5"/>
        <rFont val="Verdana"/>
        <family val="2"/>
      </rPr>
      <t>BCP</t>
    </r>
    <r>
      <rPr>
        <sz val="8.5"/>
        <rFont val="Verdana"/>
        <family val="2"/>
      </rPr>
      <t xml:space="preserve"> plan van de dienstverlener aan de eisen voldoet, aansluit bij het </t>
    </r>
    <r>
      <rPr>
        <b/>
        <sz val="8.5"/>
        <rFont val="Verdana"/>
        <family val="2"/>
      </rPr>
      <t>BCP</t>
    </r>
    <r>
      <rPr>
        <sz val="8.5"/>
        <rFont val="Verdana"/>
        <family val="2"/>
      </rPr>
      <t xml:space="preserve"> plan van de </t>
    </r>
    <r>
      <rPr>
        <b/>
        <sz val="8.5"/>
        <rFont val="Verdana"/>
        <family val="2"/>
      </rPr>
      <t>instelling</t>
    </r>
    <r>
      <rPr>
        <sz val="8.5"/>
        <rFont val="Verdana"/>
        <family val="2"/>
      </rPr>
      <t xml:space="preserve"> en de werking afdoende wordt getest?</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</si>
  <si>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/het </t>
    </r>
    <r>
      <rPr>
        <b/>
        <sz val="8.5"/>
        <rFont val="Verdana"/>
        <family val="2"/>
      </rPr>
      <t>bestuur</t>
    </r>
    <r>
      <rPr>
        <sz val="8.5"/>
        <rFont val="Verdana"/>
        <family val="2"/>
      </rPr>
      <t xml:space="preserve"> vastgesteld </t>
    </r>
    <r>
      <rPr>
        <b/>
        <sz val="8.5"/>
        <rFont val="Verdana"/>
        <family val="2"/>
      </rPr>
      <t>beleid</t>
    </r>
    <r>
      <rPr>
        <sz val="8.5"/>
        <rFont val="Verdana"/>
        <family val="2"/>
      </rPr>
      <t xml:space="preserve"> en/of voorschriften specifiek over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</si>
  <si>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Onderkent de </t>
    </r>
    <r>
      <rPr>
        <b/>
        <sz val="8.5"/>
        <rFont val="Verdana"/>
        <family val="2"/>
      </rPr>
      <t>instelling</t>
    </r>
    <r>
      <rPr>
        <sz val="8.5"/>
        <rFont val="Verdana"/>
        <family val="2"/>
      </rPr>
      <t xml:space="preserve"> specifieke functies en/of rollen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</si>
  <si>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Heeft de </t>
    </r>
    <r>
      <rPr>
        <b/>
        <sz val="8.5"/>
        <rFont val="Verdana"/>
        <family val="2"/>
      </rPr>
      <t>instelling</t>
    </r>
    <r>
      <rPr>
        <sz val="8.5"/>
        <rFont val="Verdana"/>
        <family val="2"/>
      </rPr>
      <t xml:space="preserve"> een programma met specialistische kennisvereisten en een awarenessprogramma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opgezet?</t>
    </r>
  </si>
  <si>
    <r>
      <t xml:space="preserve">Heeft de </t>
    </r>
    <r>
      <rPr>
        <b/>
        <sz val="8.5"/>
        <rFont val="Verdana"/>
        <family val="2"/>
      </rPr>
      <t>instelling</t>
    </r>
    <r>
      <rPr>
        <sz val="8.5"/>
        <rFont val="Verdana"/>
        <family val="2"/>
      </rPr>
      <t xml:space="preserve"> een periodieke rapportage aan hoger management (incl. </t>
    </r>
    <r>
      <rPr>
        <b/>
        <sz val="8.5"/>
        <rFont val="Verdana"/>
        <family val="2"/>
      </rPr>
      <t>bestuur</t>
    </r>
    <r>
      <rPr>
        <sz val="8.5"/>
        <rFont val="Verdana"/>
        <family val="2"/>
      </rPr>
      <t xml:space="preserve"> of </t>
    </r>
    <r>
      <rPr>
        <b/>
        <sz val="8.5"/>
        <rFont val="Verdana"/>
        <family val="2"/>
      </rPr>
      <t>directie</t>
    </r>
    <r>
      <rPr>
        <sz val="8.5"/>
        <rFont val="Verdana"/>
        <family val="2"/>
      </rPr>
      <t xml:space="preserve">) over de prestaties en risico's mbt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</si>
  <si>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/het </t>
    </r>
    <r>
      <rPr>
        <b/>
        <sz val="8.5"/>
        <rFont val="Verdana"/>
        <family val="2"/>
      </rPr>
      <t>bestuur</t>
    </r>
    <r>
      <rPr>
        <sz val="8.5"/>
        <rFont val="Verdana"/>
        <family val="2"/>
      </rPr>
      <t xml:space="preserve"> vastgesteld </t>
    </r>
    <r>
      <rPr>
        <b/>
        <sz val="8.5"/>
        <rFont val="Verdana"/>
        <family val="2"/>
      </rPr>
      <t>beleid</t>
    </r>
    <r>
      <rPr>
        <sz val="8.5"/>
        <rFont val="Verdana"/>
        <family val="2"/>
      </rPr>
      <t xml:space="preserve"> en/of voorschriften specifiek over de toepassing van het </t>
    </r>
    <r>
      <rPr>
        <b/>
        <sz val="8.5"/>
        <rFont val="Verdana"/>
        <family val="2"/>
      </rPr>
      <t>interne controle systeem</t>
    </r>
    <r>
      <rPr>
        <sz val="8.5"/>
        <rFont val="Verdana"/>
        <family val="2"/>
      </rPr>
      <t>?</t>
    </r>
  </si>
  <si>
    <r>
      <t xml:space="preserve">Onderkent de </t>
    </r>
    <r>
      <rPr>
        <b/>
        <sz val="8.5"/>
        <rFont val="Verdana"/>
        <family val="2"/>
      </rPr>
      <t>instelling</t>
    </r>
    <r>
      <rPr>
        <sz val="8.5"/>
        <rFont val="Verdana"/>
        <family val="2"/>
      </rPr>
      <t xml:space="preserve"> specifieke functies en/of rollen mbt de toepassing van het </t>
    </r>
    <r>
      <rPr>
        <b/>
        <sz val="8.5"/>
        <rFont val="Verdana"/>
        <family val="2"/>
      </rPr>
      <t>interne controle systeem</t>
    </r>
    <r>
      <rPr>
        <sz val="8.5"/>
        <rFont val="Verdana"/>
        <family val="2"/>
      </rPr>
      <t>?</t>
    </r>
  </si>
  <si>
    <r>
      <t xml:space="preserve">Hoeveel procent van de in vraag B.4.1.01 bedoelde specialistische kennis mbt de toepassing van het </t>
    </r>
    <r>
      <rPr>
        <b/>
        <sz val="8.5"/>
        <rFont val="Verdana"/>
        <family val="2"/>
      </rPr>
      <t>interne controle systeem</t>
    </r>
    <r>
      <rPr>
        <sz val="8.5"/>
        <rFont val="Verdana"/>
        <family val="2"/>
      </rPr>
      <t xml:space="preserve"> was daadwerkelijk beschikbaar per 31-Dec-2021? </t>
    </r>
  </si>
  <si>
    <r>
      <t xml:space="preserve">Hoeveel procent van het in vraag B.4.1.01 bedoelde awareness-programma mbt de toepassing van het </t>
    </r>
    <r>
      <rPr>
        <b/>
        <sz val="8.5"/>
        <rFont val="Verdana"/>
        <family val="2"/>
      </rPr>
      <t>interne controle systeem</t>
    </r>
    <r>
      <rPr>
        <sz val="8.5"/>
        <rFont val="Verdana"/>
        <family val="2"/>
      </rPr>
      <t xml:space="preserve"> is in 2021 daadwerkelijk gerealiseerd? </t>
    </r>
  </si>
  <si>
    <r>
      <t xml:space="preserve">_     Zo ja, biedt de in vraag M.1.1.01 bedoelde rapportage stelselmatig inzicht in de effectiviteit van de beheersmaatregelen ihkv de toepassing van het </t>
    </r>
    <r>
      <rPr>
        <b/>
        <sz val="8.5"/>
        <rFont val="Verdana"/>
        <family val="2"/>
      </rPr>
      <t>interne controle systeem</t>
    </r>
    <r>
      <rPr>
        <sz val="8.5"/>
        <rFont val="Verdana"/>
        <family val="2"/>
      </rPr>
      <t xml:space="preserve">? </t>
    </r>
  </si>
  <si>
    <r>
      <t xml:space="preserve">Heeft de </t>
    </r>
    <r>
      <rPr>
        <b/>
        <sz val="8.5"/>
        <rFont val="Verdana"/>
        <family val="2"/>
      </rPr>
      <t>instelling</t>
    </r>
    <r>
      <rPr>
        <sz val="8.5"/>
        <rFont val="Verdana"/>
        <family val="2"/>
      </rPr>
      <t xml:space="preserve"> in 2021 een </t>
    </r>
    <r>
      <rPr>
        <b/>
        <sz val="8.5"/>
        <rFont val="Verdana"/>
        <family val="2"/>
      </rPr>
      <t>key person risk</t>
    </r>
    <r>
      <rPr>
        <sz val="8.5"/>
        <rFont val="Verdana"/>
        <family val="2"/>
      </rPr>
      <t xml:space="preserve">-analyse uitgevoerd mbt de toepassing van het </t>
    </r>
    <r>
      <rPr>
        <b/>
        <sz val="8.5"/>
        <rFont val="Verdana"/>
        <family val="2"/>
      </rPr>
      <t>interne controle systeem</t>
    </r>
    <r>
      <rPr>
        <sz val="8.5"/>
        <rFont val="Verdana"/>
        <family val="2"/>
      </rPr>
      <t xml:space="preserve">? </t>
    </r>
  </si>
  <si>
    <r>
      <t xml:space="preserve">_     Zo ja, voor hoeveel van in de in vraag B.3.1.01 bedoelde functies/rollen is er sprake van een </t>
    </r>
    <r>
      <rPr>
        <b/>
        <sz val="8.5"/>
        <rFont val="Verdana"/>
        <family val="2"/>
      </rPr>
      <t>key person risk</t>
    </r>
    <r>
      <rPr>
        <sz val="8.5"/>
        <rFont val="Verdana"/>
        <family val="2"/>
      </rPr>
      <t>?</t>
    </r>
  </si>
  <si>
    <r>
      <t xml:space="preserve">Heeft de </t>
    </r>
    <r>
      <rPr>
        <b/>
        <sz val="8.5"/>
        <rFont val="Verdana"/>
        <family val="2"/>
      </rPr>
      <t>instelling</t>
    </r>
    <r>
      <rPr>
        <sz val="8.5"/>
        <rFont val="Verdana"/>
        <family val="2"/>
      </rPr>
      <t xml:space="preserve"> in 2021 een </t>
    </r>
    <r>
      <rPr>
        <b/>
        <sz val="8.5"/>
        <rFont val="Verdana"/>
        <family val="2"/>
      </rPr>
      <t>key person risk</t>
    </r>
    <r>
      <rPr>
        <sz val="8.5"/>
        <rFont val="Verdana"/>
        <family val="2"/>
      </rPr>
      <t xml:space="preserve">-analyse uitgevoerd mbt de beheersing van uitbestedingsrisico? </t>
    </r>
  </si>
  <si>
    <r>
      <t>...</t>
    </r>
    <r>
      <rPr>
        <b/>
        <sz val="8.5"/>
        <rFont val="Verdana"/>
        <family val="2"/>
      </rPr>
      <t>key risico's</t>
    </r>
    <r>
      <rPr>
        <sz val="8.5"/>
        <rFont val="Verdana"/>
        <family val="2"/>
      </rPr>
      <t xml:space="preserve"> mbt </t>
    </r>
    <r>
      <rPr>
        <b/>
        <sz val="8.5"/>
        <rFont val="Verdana"/>
        <family val="2"/>
      </rPr>
      <t>datakwaliteit</t>
    </r>
    <r>
      <rPr>
        <sz val="8.5"/>
        <rFont val="Verdana"/>
        <family val="2"/>
      </rPr>
      <t xml:space="preserve"> met mitigerende maatregelen?</t>
    </r>
  </si>
  <si>
    <r>
      <t xml:space="preserve">Heeft de </t>
    </r>
    <r>
      <rPr>
        <b/>
        <sz val="8.5"/>
        <rFont val="Verdana"/>
        <family val="2"/>
      </rPr>
      <t>instelling</t>
    </r>
    <r>
      <rPr>
        <sz val="8.5"/>
        <rFont val="Verdana"/>
        <family val="2"/>
      </rPr>
      <t xml:space="preserve"> in 2021 een </t>
    </r>
    <r>
      <rPr>
        <b/>
        <sz val="8.5"/>
        <rFont val="Verdana"/>
        <family val="2"/>
      </rPr>
      <t>key person risk</t>
    </r>
    <r>
      <rPr>
        <sz val="8.5"/>
        <rFont val="Verdana"/>
        <family val="2"/>
      </rPr>
      <t xml:space="preserve">-analyse uitgevoerd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t>
    </r>
  </si>
  <si>
    <r>
      <t xml:space="preserve">Hoeveel bedroegen de totale </t>
    </r>
    <r>
      <rPr>
        <b/>
        <sz val="8.5"/>
        <rFont val="Verdana"/>
        <family val="2"/>
      </rPr>
      <t>kosten van uitbestedingen</t>
    </r>
    <r>
      <rPr>
        <sz val="8.5"/>
        <rFont val="Verdana"/>
        <family val="2"/>
      </rPr>
      <t xml:space="preserve"> in 2021, in EUR?</t>
    </r>
  </si>
  <si>
    <r>
      <t xml:space="preserve">Hoeveel bedroegen de totale </t>
    </r>
    <r>
      <rPr>
        <b/>
        <sz val="8.5"/>
        <rFont val="Verdana"/>
        <family val="2"/>
      </rPr>
      <t>kosten van uitbestedingen</t>
    </r>
    <r>
      <rPr>
        <sz val="8.5"/>
        <rFont val="Verdana"/>
        <family val="2"/>
      </rPr>
      <t xml:space="preserve"> van activiteiten anders dan vermogensbeheer in 2021, in EUR?</t>
    </r>
  </si>
  <si>
    <r>
      <t xml:space="preserve">Hoeveel </t>
    </r>
    <r>
      <rPr>
        <b/>
        <sz val="8.5"/>
        <rFont val="Verdana"/>
        <family val="2"/>
      </rPr>
      <t>kritieke bedrijfsprocessen</t>
    </r>
    <r>
      <rPr>
        <sz val="8.5"/>
        <rFont val="Verdana"/>
        <family val="2"/>
      </rPr>
      <t xml:space="preserve"> heeft de </t>
    </r>
    <r>
      <rPr>
        <b/>
        <sz val="8.5"/>
        <rFont val="Verdana"/>
        <family val="2"/>
      </rPr>
      <t>instelling</t>
    </r>
    <r>
      <rPr>
        <sz val="8.5"/>
        <rFont val="Verdana"/>
        <family val="2"/>
      </rPr>
      <t xml:space="preserve"> per 31-Dec-2021? </t>
    </r>
  </si>
  <si>
    <r>
      <t>...</t>
    </r>
    <r>
      <rPr>
        <b/>
        <sz val="8.5"/>
        <rFont val="Verdana"/>
        <family val="2"/>
      </rPr>
      <t>kritieke bedrijfsprocessen</t>
    </r>
    <r>
      <rPr>
        <sz val="8.5"/>
        <rFont val="Verdana"/>
        <family val="2"/>
      </rPr>
      <t>?</t>
    </r>
  </si>
  <si>
    <r>
      <t xml:space="preserve">_     Zo ja, is in het in vraag B.1.1.01 bedoelde </t>
    </r>
    <r>
      <rPr>
        <b/>
        <sz val="8.5"/>
        <rFont val="Verdana"/>
        <family val="2"/>
      </rPr>
      <t>beleid</t>
    </r>
    <r>
      <rPr>
        <sz val="8.5"/>
        <rFont val="Verdana"/>
        <family val="2"/>
      </rPr>
      <t xml:space="preserve"> voorgeschreven dat en hoe onderscheid moet worden gemaakt tussen kritieke en niet </t>
    </r>
    <r>
      <rPr>
        <b/>
        <sz val="8.5"/>
        <rFont val="Verdana"/>
        <family val="2"/>
      </rPr>
      <t>kritieke uitbestedingen</t>
    </r>
    <r>
      <rPr>
        <sz val="8.5"/>
        <rFont val="Verdana"/>
        <family val="2"/>
      </rPr>
      <t>?</t>
    </r>
  </si>
  <si>
    <r>
      <t xml:space="preserve">Hoeveel bevindingen met medium risk of high risk mbt de toepassing van het </t>
    </r>
    <r>
      <rPr>
        <b/>
        <sz val="8.5"/>
        <rFont val="Verdana"/>
        <family val="2"/>
      </rPr>
      <t>interne controle systeem</t>
    </r>
    <r>
      <rPr>
        <sz val="8.5"/>
        <rFont val="Verdana"/>
        <family val="2"/>
      </rPr>
      <t xml:space="preserve"> heeft de externe accountant gerapporteerd in de laatste </t>
    </r>
    <r>
      <rPr>
        <b/>
        <sz val="8.5"/>
        <rFont val="Verdana"/>
        <family val="2"/>
      </rPr>
      <t>Management Letter</t>
    </r>
    <r>
      <rPr>
        <sz val="8.5"/>
        <rFont val="Verdana"/>
        <family val="2"/>
      </rPr>
      <t xml:space="preserve"> en/of accountantsrapportage? </t>
    </r>
  </si>
  <si>
    <r>
      <t xml:space="preserve">Hoeveel bevindingen met medium risk of high risk mbt de beheersing van uitbestedingsrisico heeft de externe accountant gerapporteerd in de laatste </t>
    </r>
    <r>
      <rPr>
        <b/>
        <sz val="8.5"/>
        <rFont val="Verdana"/>
        <family val="2"/>
      </rPr>
      <t>Management Letter</t>
    </r>
    <r>
      <rPr>
        <sz val="8.5"/>
        <rFont val="Verdana"/>
        <family val="2"/>
      </rPr>
      <t xml:space="preserve"> en/of accountantsrapportage? </t>
    </r>
  </si>
  <si>
    <r>
      <t xml:space="preserve">Hoeveel bevindingen met medium risk of high risk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heeft de externe accountant gerapporteerd in de laatste </t>
    </r>
    <r>
      <rPr>
        <b/>
        <sz val="8.5"/>
        <rFont val="Verdana"/>
        <family val="2"/>
      </rPr>
      <t>Management Letter</t>
    </r>
    <r>
      <rPr>
        <sz val="8.5"/>
        <rFont val="Verdana"/>
        <family val="2"/>
      </rPr>
      <t xml:space="preserve"> en/of accountantsrapportage? </t>
    </r>
  </si>
  <si>
    <r>
      <t xml:space="preserve">… periodiek identificeren van </t>
    </r>
    <r>
      <rPr>
        <b/>
        <sz val="8.5"/>
        <rFont val="Verdana"/>
        <family val="2"/>
      </rPr>
      <t>operationele risico's</t>
    </r>
    <r>
      <rPr>
        <sz val="8.5"/>
        <rFont val="Verdana"/>
        <family val="2"/>
      </rPr>
      <t xml:space="preserve"> per bedrijfsproces en vaststellen, inrichten en toepassen van mitigerende beheersingsmaatregelen?</t>
    </r>
  </si>
  <si>
    <r>
      <t xml:space="preserve">… periodiek inventariseren en analyseren van strategische (of: bedrijfsbrede, of: top-down) </t>
    </r>
    <r>
      <rPr>
        <b/>
        <sz val="8.5"/>
        <rFont val="Verdana"/>
        <family val="2"/>
      </rPr>
      <t>operationele risico's</t>
    </r>
    <r>
      <rPr>
        <sz val="8.5"/>
        <rFont val="Verdana"/>
        <family val="2"/>
      </rPr>
      <t>?</t>
    </r>
  </si>
  <si>
    <r>
      <t xml:space="preserve">...geïdentificeerde </t>
    </r>
    <r>
      <rPr>
        <b/>
        <sz val="8.5"/>
        <rFont val="Verdana"/>
        <family val="2"/>
      </rPr>
      <t>(operationele) risico's</t>
    </r>
    <r>
      <rPr>
        <sz val="8.5"/>
        <rFont val="Verdana"/>
        <family val="2"/>
      </rPr>
      <t xml:space="preserve"> per bedrijfsproces</t>
    </r>
  </si>
  <si>
    <r>
      <t xml:space="preserve">Heeft de </t>
    </r>
    <r>
      <rPr>
        <b/>
        <sz val="8.5"/>
        <rFont val="Verdana"/>
        <family val="2"/>
      </rPr>
      <t>instelling</t>
    </r>
    <r>
      <rPr>
        <sz val="8.5"/>
        <rFont val="Verdana"/>
        <family val="2"/>
      </rPr>
      <t xml:space="preserve"> een </t>
    </r>
    <r>
      <rPr>
        <b/>
        <sz val="8.5"/>
        <rFont val="Verdana"/>
        <family val="2"/>
      </rPr>
      <t>register</t>
    </r>
    <r>
      <rPr>
        <sz val="8.5"/>
        <rFont val="Verdana"/>
        <family val="2"/>
      </rPr>
      <t xml:space="preserve"> of een (systeem voor de) vastlegging van stamgegevens en uitvoeringsgegevens mbt de toepassing van het </t>
    </r>
    <r>
      <rPr>
        <b/>
        <sz val="8.5"/>
        <rFont val="Verdana"/>
        <family val="2"/>
      </rPr>
      <t>interne controle systeem</t>
    </r>
    <r>
      <rPr>
        <sz val="8.5"/>
        <rFont val="Verdana"/>
        <family val="2"/>
      </rPr>
      <t>?</t>
    </r>
  </si>
  <si>
    <r>
      <t xml:space="preserve">_     Zo ja, hoeveel procent van de navolgende elementen is opgenomen in het in vraag U.1.1.02 bedoelde </t>
    </r>
    <r>
      <rPr>
        <b/>
        <sz val="8.5"/>
        <rFont val="Verdana"/>
        <family val="2"/>
      </rPr>
      <t>register</t>
    </r>
    <r>
      <rPr>
        <sz val="8.5"/>
        <rFont val="Verdana"/>
        <family val="2"/>
      </rPr>
      <t xml:space="preserve"> of systeem? (beantwoording telkens per onderdeel:)</t>
    </r>
  </si>
  <si>
    <r>
      <t xml:space="preserve">_     Zo Ja, in welke maand en jaar is het in vraag U.1.1.02 bedoelde </t>
    </r>
    <r>
      <rPr>
        <b/>
        <sz val="8.5"/>
        <rFont val="Verdana"/>
        <family val="2"/>
      </rPr>
      <t>register</t>
    </r>
    <r>
      <rPr>
        <sz val="8.5"/>
        <rFont val="Verdana"/>
        <family val="2"/>
      </rPr>
      <t xml:space="preserve"> of systeem voor 't laatst geactualiseerd?</t>
    </r>
  </si>
  <si>
    <r>
      <t xml:space="preserve">_     Zo Ja, in welke maand en jaar is het in vraag U.1.1.02 bedoelde </t>
    </r>
    <r>
      <rPr>
        <b/>
        <sz val="8.5"/>
        <rFont val="Verdana"/>
        <family val="2"/>
      </rPr>
      <t>register</t>
    </r>
    <r>
      <rPr>
        <sz val="8.5"/>
        <rFont val="Verdana"/>
        <family val="2"/>
      </rPr>
      <t xml:space="preserve"> of systeem voor 't laatst op volledigheid gecontroleerd?</t>
    </r>
  </si>
  <si>
    <r>
      <t xml:space="preserve">Heeft de </t>
    </r>
    <r>
      <rPr>
        <b/>
        <sz val="8.5"/>
        <rFont val="Verdana"/>
        <family val="2"/>
      </rPr>
      <t>instelling</t>
    </r>
    <r>
      <rPr>
        <sz val="8.5"/>
        <rFont val="Verdana"/>
        <family val="2"/>
      </rPr>
      <t xml:space="preserve"> een </t>
    </r>
    <r>
      <rPr>
        <b/>
        <sz val="8.5"/>
        <rFont val="Verdana"/>
        <family val="2"/>
      </rPr>
      <t>register</t>
    </r>
    <r>
      <rPr>
        <sz val="8.5"/>
        <rFont val="Verdana"/>
        <family val="2"/>
      </rPr>
      <t xml:space="preserve"> of een (systeem voor de) vastlegging van stamgegevens en uitvoeringsgegevens mbt de beheersing van uitbestedingsrisico?</t>
    </r>
  </si>
  <si>
    <r>
      <t xml:space="preserve">Heeft de </t>
    </r>
    <r>
      <rPr>
        <b/>
        <sz val="8.5"/>
        <rFont val="Verdana"/>
        <family val="2"/>
      </rPr>
      <t>instelling</t>
    </r>
    <r>
      <rPr>
        <sz val="8.5"/>
        <rFont val="Verdana"/>
        <family val="2"/>
      </rPr>
      <t xml:space="preserve"> een </t>
    </r>
    <r>
      <rPr>
        <b/>
        <sz val="8.5"/>
        <rFont val="Verdana"/>
        <family val="2"/>
      </rPr>
      <t>register</t>
    </r>
    <r>
      <rPr>
        <sz val="8.5"/>
        <rFont val="Verdana"/>
        <family val="2"/>
      </rPr>
      <t xml:space="preserve"> of een (systeem voor de) vastlegging van stamgegevens en uitvoeringsgegevens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</si>
  <si>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_     Zo ja, in hoeveel concreet meetbare indicatoren is de in vraag B.2.1.01 bedoelde </t>
    </r>
    <r>
      <rPr>
        <b/>
        <sz val="8.5"/>
        <rFont val="Verdana"/>
        <family val="2"/>
      </rPr>
      <t>risicobereidheid</t>
    </r>
    <r>
      <rPr>
        <sz val="8.5"/>
        <rFont val="Verdana"/>
        <family val="2"/>
      </rPr>
      <t xml:space="preserve"> mbt de beheersing van uitbestedingsrisico uitgewerkt (per peildatum 31-Dec-2021)?</t>
    </r>
  </si>
  <si>
    <r>
      <t xml:space="preserve">_     Zo ja, in hoeveel concreet meetbare indicatoren is de in vraag B.2.1.01 bedoelde </t>
    </r>
    <r>
      <rPr>
        <b/>
        <sz val="8.5"/>
        <rFont val="Verdana"/>
        <family val="2"/>
      </rPr>
      <t>risicobereidheid</t>
    </r>
    <r>
      <rPr>
        <sz val="8.5"/>
        <rFont val="Verdana"/>
        <family val="2"/>
      </rPr>
      <t xml:space="preserve">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uitgewerkt (per peildatum 31-Dec-2021)?</t>
    </r>
  </si>
  <si>
    <r>
      <t xml:space="preserve">...een </t>
    </r>
    <r>
      <rPr>
        <b/>
        <sz val="8.5"/>
        <rFont val="Verdana"/>
        <family val="2"/>
      </rPr>
      <t>risicotaxonomie</t>
    </r>
    <r>
      <rPr>
        <sz val="8.5"/>
        <rFont val="Verdana"/>
        <family val="2"/>
      </rPr>
      <t xml:space="preserve"> en definities van de in het </t>
    </r>
    <r>
      <rPr>
        <b/>
        <sz val="8.5"/>
        <rFont val="Verdana"/>
        <family val="2"/>
      </rPr>
      <t>interne controle systeem</t>
    </r>
    <r>
      <rPr>
        <sz val="8.5"/>
        <rFont val="Verdana"/>
        <family val="2"/>
      </rPr>
      <t xml:space="preserve"> onderkende </t>
    </r>
    <r>
      <rPr>
        <b/>
        <sz val="8.5"/>
        <rFont val="Verdana"/>
        <family val="2"/>
      </rPr>
      <t>risicocategorieën</t>
    </r>
    <r>
      <rPr>
        <sz val="8.5"/>
        <rFont val="Verdana"/>
        <family val="2"/>
      </rPr>
      <t>?</t>
    </r>
  </si>
  <si>
    <r>
      <t xml:space="preserve">...het, op basis van de uitkomsten van de bij B.1.3.01a genoemde risicobeoordeling, periodiek monitoren van de prestaties van de dienstverlener, bijvoorbeeld d.m.v. </t>
    </r>
    <r>
      <rPr>
        <b/>
        <sz val="8.5"/>
        <rFont val="Verdana"/>
        <family val="2"/>
      </rPr>
      <t>SLA's</t>
    </r>
    <r>
      <rPr>
        <sz val="8.5"/>
        <rFont val="Verdana"/>
        <family val="2"/>
      </rPr>
      <t>?</t>
    </r>
  </si>
  <si>
    <r>
      <t xml:space="preserve">Heeft de </t>
    </r>
    <r>
      <rPr>
        <b/>
        <sz val="8.5"/>
        <rFont val="Verdana"/>
        <family val="2"/>
      </rPr>
      <t>instelling</t>
    </r>
    <r>
      <rPr>
        <sz val="8.5"/>
        <rFont val="Verdana"/>
        <family val="2"/>
      </rPr>
      <t xml:space="preserve"> een periodieke rapportage aan hoger management (incl. </t>
    </r>
    <r>
      <rPr>
        <b/>
        <sz val="8.5"/>
        <rFont val="Verdana"/>
        <family val="2"/>
      </rPr>
      <t>bestuur</t>
    </r>
    <r>
      <rPr>
        <sz val="8.5"/>
        <rFont val="Verdana"/>
        <family val="2"/>
      </rPr>
      <t xml:space="preserve"> of </t>
    </r>
    <r>
      <rPr>
        <b/>
        <sz val="8.5"/>
        <rFont val="Verdana"/>
        <family val="2"/>
      </rPr>
      <t>directie</t>
    </r>
    <r>
      <rPr>
        <sz val="8.5"/>
        <rFont val="Verdana"/>
        <family val="2"/>
      </rPr>
      <t xml:space="preserve">) over de prestaties en risico's mbt </t>
    </r>
    <r>
      <rPr>
        <b/>
        <sz val="8.5"/>
        <rFont val="Verdana"/>
        <family val="2"/>
      </rPr>
      <t>uitbestedingen</t>
    </r>
    <r>
      <rPr>
        <sz val="8.5"/>
        <rFont val="Verdana"/>
        <family val="2"/>
      </rPr>
      <t>?</t>
    </r>
  </si>
  <si>
    <t>geheel getal met waarde &gt;=0 en met waarde &lt;= waarde bij ICF.E.1.1.03</t>
  </si>
  <si>
    <t>geheel getal met waarde &gt;=0 en met waarde &lt;= waarde bij UBS.E.1.1.03</t>
  </si>
  <si>
    <t>geheel getal met waarde &gt;=0 en met waarde &lt;= waarde bij DQ.E.1.1.03</t>
  </si>
  <si>
    <t>01</t>
  </si>
  <si>
    <t>02</t>
  </si>
  <si>
    <t>03</t>
  </si>
  <si>
    <t>04</t>
  </si>
  <si>
    <t>05</t>
  </si>
  <si>
    <t>06</t>
  </si>
  <si>
    <t>07</t>
  </si>
  <si>
    <t>08</t>
  </si>
  <si>
    <t>09</t>
  </si>
  <si>
    <t>10</t>
  </si>
  <si>
    <t>11</t>
  </si>
  <si>
    <t>12</t>
  </si>
  <si>
    <t>Deze Woordenlijst is bedoeld ter verduidelijking van de bijbehorende Vragenlijst. In een andere context zijn de hier gegeven betekenissen zijn niet per se toepasbaar.</t>
  </si>
  <si>
    <t>BCP</t>
  </si>
  <si>
    <t>Business Continuity Plan</t>
  </si>
  <si>
    <t>Bedrijfskosten</t>
  </si>
  <si>
    <t>Het totaal aan personeels-, bestuurs- en governance-, administratie- en ICT-, vermogensbeheers-, advies- en controle-, uitbestedingskosten en afschrijvingen op bedrijfsmiddelen. Kosten die betrekking hebben op het sluiten van verzekeringsovereenkomsten (acquisitiekosten) en kosten die betrekking hebben op herverzekering zijn hier niet onder begrepen. De mate waarin de hier bedoelde kosten al dan niet verhaalbaar zijn op klanten of opdrachtgevers is voor deze opgaaf niet relevant.</t>
  </si>
  <si>
    <t>Compliancefunctie</t>
  </si>
  <si>
    <t xml:space="preserve">De functie binnen de instelling die belast is met kaderstelling, facilitering, monitoring en rapportage op het gebied van compliance. </t>
  </si>
  <si>
    <t>Een bestand waarin (kritieke) data elementen op eenduidige wijze zijn beschreven, zoals bijvoorbeeld de definitie van het data element, de karakteristieken van de data, de bron en het doelbestand van de data, de data eigenaar en (indien van toepassing) verwijzing naar de QRT.</t>
  </si>
  <si>
    <t>Gegevenseenheid die - in haar specifieke context - als ondeelbaar wordt beschouwd. Dit begrip wordt ook wel aangeduid met kenmerk, attribuut, of veld.</t>
  </si>
  <si>
    <t xml:space="preserve">De mate waarin de data aantoonbaar geschikt, accuraat en volledig is en voldoet aan intern en extern gestelde normen. </t>
  </si>
  <si>
    <t xml:space="preserve">Hulpmiddelen waarmee eindgebruikers werkende applicaties kunnen bouwen en toepassen. Voorbeelden van End User Computing tools zijn spreadsheet-programma's en rapportgeneratoren. End User Computing tools alsook de applicaties die daarmee zijn gebouwd vallen in de regel buiten het bereik van IT beheersingsmaatregelen.   </t>
  </si>
  <si>
    <t>Key risico</t>
  </si>
  <si>
    <t xml:space="preserve">Het risico op directe of indirecte verliezen of niet-gerealiseerde voordelen als gevolg van verminderde beschikbaarheid van medewerkers met specifieke domeinkennis, -ervaring of -competenties. Key person risk treedt typisch op indien de instelling afhankelijk is van een beperkt aantal medewerkers wier kennis, ervaring of competenties cruciaal zijn voor het bereiken van organisatiedoelstellingen. </t>
  </si>
  <si>
    <t>Kritiek bedrijfsproces</t>
  </si>
  <si>
    <t>Bedrijfsproces dat als kritiek is aangemerkt voor de kwaliteit en continuïteit van de dienstverlening aan de klant, voor de financiële resultaten en/of voor de reputatie van de instelling. Een verstoring of onjuiste uitvoering van een kritiek bedrijfsproces zou een grote impact kunnen hebben op de dienstverlening, resultaten of reputatie. Typisch ligt aan de kwalificatie als kritiek bedrijfsproces een analyse ten grondslag op basis van beleidsmatig vastgestelde criteria.</t>
  </si>
  <si>
    <t>Kritiek data-element</t>
  </si>
  <si>
    <t>Data element dat als kritiek is aangemerkt voor de kwaliteit van de financiële rapportages of andere relevante informatie/ berekeningen/bedrijfsprocessen. Typisch ligt aan de kwalificatie als kritiek data-element een analyse ten grondslag op basis van beleidsmatig vastgestelde criteria.</t>
  </si>
  <si>
    <t>Kritieke (onder)uitbesteding / kritieke of belangrijke (onder)uitbesteding</t>
  </si>
  <si>
    <t>(Onder)uitbesteding van bedrijfsactiviteiten die als belangrijk en/of kritiek zijn aangemerkt conform de beschrijving in de Good Practice Uitbesteding verzekeraars. Het betreffen die activiteiten die fundamenteel zijn voor het vermogen van de instelling om haar kernactiviteit uit te kunnen oefenen. Zie ook richtsnoer 60  EIOPA Guidelines on system of Governance.</t>
  </si>
  <si>
    <t>Het risico op directe of indirecte verliezen of niet-gerealiseerde voordelen als gevolg van het falen of tekortschieten van mensen, processen , systemen en technologie, en/of als gevolg van onverwachte externe gebeurtenissen</t>
  </si>
  <si>
    <t>Operationeel stress scenario</t>
  </si>
  <si>
    <t xml:space="preserve">Een hypothetisch ingrijpend maar plausibel (severe but plausible) scenario waarin één of meerdere operationele risico's met grote impact manifest worden. </t>
  </si>
  <si>
    <t xml:space="preserve">Geordende opsomming waarin gegevens over zaken of begrippen worden bijgehouden. De verschijningsvorm is niet relevant. In de context van deze Vragenlijst kan bijvoorbeeld gedacht worden aan een risicoregister of een incidentenregister of een register van bedrijfsprocessen. </t>
  </si>
  <si>
    <t>Risicobeheerfunctie of risicomanagementfunctie</t>
  </si>
  <si>
    <t xml:space="preserve">De functie binnen de instelling die belast is met kaderstelling, facilitering, monitoring en rapportage op het gebied van risicomanagement. </t>
  </si>
  <si>
    <t xml:space="preserve">Algemene typering en/of classificatie van op elkaar gelijkende risico's bijvoorbeeld (maar niet beperkt tot) op basis van (i) min-of-meer vergelijkbare oorzaken en/of (ii) min-of-meer vergelijkbare vergelijkbare beheersingstechnieken, (iii) typisch voorkomen in dezelfde bedrijfsfunctie.  </t>
  </si>
  <si>
    <t>Risicomanagementfunctie of risicobeheerfunctie</t>
  </si>
  <si>
    <t>Opsomming en (mogelijk hiërarchische) ordening van onderling uitsluitende en gezamenlijk omvattende (MECE: mutually exclusive and collectively exhaustive) risicocategorieën.</t>
  </si>
  <si>
    <t>Een overeenkomst tussen een uitbestedende instelling en een dienstverlener over het gewenste beveiligingsniveau dat de dienstverlener dient in te regelen voor de beveiliging van data, netwerk, infrastructuur en systemen van de uitbestedende instelling.</t>
  </si>
  <si>
    <t xml:space="preserve">De doelstelling van de bijgaande Vragenlijst voor DNB is om een beeld te krijgen van (de beheersing van) het operationeel risico in de instelling. 
DNB verwerkt de antwoorden op de vragen in een geautomatiseerd scoringsmodel en bepaalt op die wijze een score voor operationeel risico. De toepassing van zo'n geautomatiseerd scoringsmodel past in ATM, de vernieuwe toezichtaanpak van DNB. 
Meer informatie over ATM, de vernieuwe toezichtaanpak van DNB is beschikbaar op https://www.dnb.nl/media/yjdd5bfy/web_130477_ia_atm.pdf
Naast de antwoorden op deze Vragenlijst betrekt DNB ook de antwoorden op de IB-vragenlijst in haar beoordeling van (de beheersing van) het operationeel risico. De IB-vragenlijst is een aparte vragenlijst die tegelijk met de bijgaande Vragenlijst aan de instelling wordt voorgelegd. </t>
  </si>
  <si>
    <t>De Vragenlijst bevat vragen over drie onderwerpen, te weten Internal Control Framework (interne controle systeem), Uitbesteding en Datakwaliteit.</t>
  </si>
  <si>
    <t xml:space="preserve">De Vragenlijst is vorm gegeven als een beveiligd .xlsx-bestand. De beveiliging is bedoeld om te voorkomen dat de structuur van het bestand wordt gewijzigd. Zo'n structuurwijziging zou namelijk de geautomatiseerde modelmatige beoordeling bemoeilijken.  </t>
  </si>
  <si>
    <t>In het tabblad "Algemene informatie" is een vrij tekstveld opgenomen ("Opmerkingen") waarin de respondent bijvoorbeeld algemene feedback kan vermelden op de vragenlijst. Let op: dit tekstveld is niet bedoeld om aanvullende toelichting te geven op de beantwoording van vragen in de Vragenlijst. De opgegeven inhoud wordt niet meegenomen in de beoordeling. DNB kan de feedback wel gebruiken bij het samenstellen van de vragenlijst voor 2023.</t>
  </si>
  <si>
    <t>De inhoudelijke vragen zijn weergegeven in het tabblad "Vragenlijst".</t>
  </si>
  <si>
    <t xml:space="preserve">De scope van de vragen is - indien van toepassing - het groepsniveau. De respondent wordt verzocht om in de antwoorden zo goed mogelijk de feitelijke situatie op groepsniveau weer te geven. </t>
  </si>
  <si>
    <t>De Vragenlijst bevat gesloten vragen met vooraf gedefinieerde antwoordalternatieven en open vragen met een numeriek antwoordbereik.</t>
  </si>
  <si>
    <t xml:space="preserve">Indien een vraag - ook na raadpleging van de Woordenlijst - op meerdere manieren kan worden uitgelegd wordt de respondent uitgenodigd om de interpretatie aan te houden die hij/zij het best van toepassing acht in de context van bovengenoemde doelstelling.  </t>
  </si>
  <si>
    <t xml:space="preserve">Opmerkingen (worden niet meegenomen in de beoordeling van de antwoorden) </t>
  </si>
  <si>
    <t>Let op: het aantal vragen dat niet of niet juist is beantwoord:</t>
  </si>
  <si>
    <t>_     Zo ja, is in de in vraag M.1.1.01 bedoelde rapportage stelselmatig een vergelijk opgenomen van de actuele risiconiveaus met de interne norm zoals bedoeld in vraag B.2.1.01?</t>
  </si>
  <si>
    <t>...identificeren en beschrijven van data-elementen?</t>
  </si>
  <si>
    <r>
      <t xml:space="preserve">...het, op basis van de uitkomsten van de bij B.1.3.01a genoemde risicobeoordeling, periodiek monitoren van de werking van de interne beheersing bij de dienstverlener, bijvoorbeeld d.m.v. </t>
    </r>
    <r>
      <rPr>
        <b/>
        <sz val="8.5"/>
        <rFont val="Verdana"/>
        <family val="2"/>
      </rPr>
      <t>assurancerapporten</t>
    </r>
    <r>
      <rPr>
        <sz val="8.5"/>
        <rFont val="Verdana"/>
        <family val="2"/>
      </rPr>
      <t xml:space="preserve"> of uitvoeren van audits bij de dienstverlener?</t>
    </r>
  </si>
  <si>
    <r>
      <t xml:space="preserve">Hoeveel bedroegen de </t>
    </r>
    <r>
      <rPr>
        <b/>
        <sz val="8.5"/>
        <rFont val="Verdana"/>
        <family val="2"/>
      </rPr>
      <t>bedrijfskosten</t>
    </r>
    <r>
      <rPr>
        <sz val="8.5"/>
        <rFont val="Verdana"/>
        <family val="2"/>
      </rPr>
      <t xml:space="preserve"> in 2021, in EUR? </t>
    </r>
  </si>
  <si>
    <r>
      <t xml:space="preserve">Hoeveel bevindingen en/of aandachtspunten heeft de </t>
    </r>
    <r>
      <rPr>
        <b/>
        <sz val="8.5"/>
        <rFont val="Verdana"/>
        <family val="2"/>
      </rPr>
      <t>compliancefunctie</t>
    </r>
    <r>
      <rPr>
        <sz val="8.5"/>
        <rFont val="Verdana"/>
        <family val="2"/>
      </rPr>
      <t xml:space="preserve"> in 2021 gerapporteerd mbt de beheersing van uitbestedingsrisico?</t>
    </r>
  </si>
  <si>
    <r>
      <t xml:space="preserve">...samenstellen en onderhouden van een </t>
    </r>
    <r>
      <rPr>
        <b/>
        <sz val="8.5"/>
        <rFont val="Verdana"/>
        <family val="2"/>
      </rPr>
      <t>data directory</t>
    </r>
    <r>
      <rPr>
        <sz val="8.5"/>
        <rFont val="Verdana"/>
        <family val="2"/>
      </rPr>
      <t xml:space="preserve"> waarin op </t>
    </r>
    <r>
      <rPr>
        <b/>
        <sz val="8.5"/>
        <rFont val="Verdana"/>
        <family val="2"/>
      </rPr>
      <t>data element</t>
    </r>
    <r>
      <rPr>
        <sz val="8.5"/>
        <rFont val="Verdana"/>
        <family val="2"/>
      </rPr>
      <t>- danwel dataset-niveau inzichtelijk is gemaakt voor welk doel dit wordt gebruikt, de bron van de data en de kenmerken van de data?</t>
    </r>
  </si>
  <si>
    <r>
      <t xml:space="preserve">Hoeveel procent van het in vraag B.4.1.01 bedoelde awareness-programma mbt de beheersing van </t>
    </r>
    <r>
      <rPr>
        <b/>
        <sz val="8.5"/>
        <rFont val="Verdana"/>
        <family val="2"/>
      </rPr>
      <t>datakwaliteit</t>
    </r>
    <r>
      <rPr>
        <sz val="8.5"/>
        <rFont val="Verdana"/>
        <family val="2"/>
      </rPr>
      <t xml:space="preserve"> incl E</t>
    </r>
    <r>
      <rPr>
        <b/>
        <sz val="8.5"/>
        <rFont val="Verdana"/>
        <family val="2"/>
      </rPr>
      <t>nd User Computing tools</t>
    </r>
    <r>
      <rPr>
        <sz val="8.5"/>
        <rFont val="Verdana"/>
        <family val="2"/>
      </rPr>
      <t xml:space="preserve"> is in 2021 daadwerkelijk gerealiseerd? </t>
    </r>
  </si>
  <si>
    <r>
      <t xml:space="preserve">Hoeveel bevindingen en/of aandachtspunten heeft de </t>
    </r>
    <r>
      <rPr>
        <b/>
        <sz val="8.5"/>
        <rFont val="Verdana"/>
        <family val="2"/>
      </rPr>
      <t>compliancefunctie</t>
    </r>
    <r>
      <rPr>
        <sz val="8.5"/>
        <rFont val="Verdana"/>
        <family val="2"/>
      </rPr>
      <t xml:space="preserve"> in 2021 gerapporteerd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</si>
  <si>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Hoeveel </t>
    </r>
    <r>
      <rPr>
        <b/>
        <sz val="8.5"/>
        <rFont val="Verdana"/>
        <family val="2"/>
      </rPr>
      <t>kritieke data elementen</t>
    </r>
    <r>
      <rPr>
        <sz val="8.5"/>
        <rFont val="Verdana"/>
        <family val="2"/>
      </rPr>
      <t xml:space="preserve"> heeft de </t>
    </r>
    <r>
      <rPr>
        <b/>
        <sz val="8.5"/>
        <rFont val="Verdana"/>
        <family val="2"/>
      </rPr>
      <t>instelling</t>
    </r>
    <r>
      <rPr>
        <sz val="8.5"/>
        <rFont val="Verdana"/>
        <family val="2"/>
      </rPr>
      <t xml:space="preserve"> per 31-Dec-2021? </t>
    </r>
  </si>
  <si>
    <r>
      <t xml:space="preserve">In welke maand en jaar heeft de </t>
    </r>
    <r>
      <rPr>
        <b/>
        <sz val="8.5"/>
        <rFont val="Verdana"/>
        <family val="2"/>
      </rPr>
      <t>interne auditfunctie</t>
    </r>
    <r>
      <rPr>
        <sz val="8.5"/>
        <rFont val="Verdana"/>
        <family val="2"/>
      </rPr>
      <t xml:space="preserve"> haar laatste auditrapport uitgebracht over (één of meerdere aspect(en) van) de beheersing van uitbestedingsrisico?</t>
    </r>
  </si>
  <si>
    <t>Interne auditfunctie</t>
  </si>
  <si>
    <r>
      <t xml:space="preserve">In welke maand en jaar heeft de </t>
    </r>
    <r>
      <rPr>
        <b/>
        <sz val="8.5"/>
        <rFont val="Verdana"/>
        <family val="2"/>
      </rPr>
      <t>interne auditfunctie</t>
    </r>
    <r>
      <rPr>
        <sz val="8.5"/>
        <rFont val="Verdana"/>
        <family val="2"/>
      </rPr>
      <t xml:space="preserve"> haar laatste auditrapport uitgebracht over (één of meerdere aspect(en) van) de toepassing van het </t>
    </r>
    <r>
      <rPr>
        <b/>
        <sz val="8.5"/>
        <rFont val="Verdana"/>
        <family val="2"/>
      </rPr>
      <t>interne controle systeem</t>
    </r>
    <r>
      <rPr>
        <sz val="8.5"/>
        <rFont val="Verdana"/>
        <family val="2"/>
      </rPr>
      <t>?</t>
    </r>
  </si>
  <si>
    <r>
      <t xml:space="preserve">Hoeveel openstaande bevindingen van de </t>
    </r>
    <r>
      <rPr>
        <b/>
        <sz val="8.5"/>
        <rFont val="Verdana"/>
        <family val="2"/>
      </rPr>
      <t>interne auditfunctie</t>
    </r>
    <r>
      <rPr>
        <sz val="8.5"/>
        <rFont val="Verdana"/>
        <family val="2"/>
      </rPr>
      <t xml:space="preserve"> waren er op 31-Dec-2021 mbt de toepassing van het </t>
    </r>
    <r>
      <rPr>
        <b/>
        <sz val="8.5"/>
        <rFont val="Verdana"/>
        <family val="2"/>
      </rPr>
      <t>interne controle systeem</t>
    </r>
    <r>
      <rPr>
        <sz val="8.5"/>
        <rFont val="Verdana"/>
        <family val="2"/>
      </rPr>
      <t>?</t>
    </r>
  </si>
  <si>
    <r>
      <t xml:space="preserve">Hoeveel bevindingen en/of aandachtspunten heeft de </t>
    </r>
    <r>
      <rPr>
        <b/>
        <sz val="8.5"/>
        <rFont val="Verdana"/>
        <family val="2"/>
      </rPr>
      <t>compliancefunctie</t>
    </r>
    <r>
      <rPr>
        <sz val="8.5"/>
        <rFont val="Verdana"/>
        <family val="2"/>
      </rPr>
      <t xml:space="preserve"> in 2021 gerapporteerd mbt de toepassing van het </t>
    </r>
    <r>
      <rPr>
        <b/>
        <sz val="8.5"/>
        <rFont val="Verdana"/>
        <family val="2"/>
      </rPr>
      <t>interne controle systeem</t>
    </r>
    <r>
      <rPr>
        <sz val="8.5"/>
        <rFont val="Verdana"/>
        <family val="2"/>
      </rPr>
      <t>?</t>
    </r>
  </si>
  <si>
    <r>
      <t xml:space="preserve">Heeft de </t>
    </r>
    <r>
      <rPr>
        <b/>
        <sz val="8.5"/>
        <rFont val="Verdana"/>
        <family val="2"/>
      </rPr>
      <t>instelling</t>
    </r>
    <r>
      <rPr>
        <sz val="8.5"/>
        <rFont val="Verdana"/>
        <family val="2"/>
      </rPr>
      <t xml:space="preserve"> een programma met specialistische kennisvereisten en een awarenessprogramma mbt de toepassing van het </t>
    </r>
    <r>
      <rPr>
        <b/>
        <sz val="8.5"/>
        <rFont val="Verdana"/>
        <family val="2"/>
      </rPr>
      <t>interne controle systeem</t>
    </r>
    <r>
      <rPr>
        <sz val="8.5"/>
        <rFont val="Verdana"/>
        <family val="2"/>
      </rPr>
      <t xml:space="preserve"> opgezet?</t>
    </r>
  </si>
  <si>
    <r>
      <t xml:space="preserve">...periodiek uitvoeren van een risicoanalyse die resulteert in </t>
    </r>
    <r>
      <rPr>
        <b/>
        <sz val="8.5"/>
        <rFont val="Verdana"/>
        <family val="2"/>
      </rPr>
      <t>key risico's</t>
    </r>
    <r>
      <rPr>
        <sz val="8.5"/>
        <rFont val="Verdana"/>
        <family val="2"/>
      </rPr>
      <t xml:space="preserve"> die van invloed zijn op de </t>
    </r>
    <r>
      <rPr>
        <b/>
        <sz val="8.5"/>
        <rFont val="Verdana"/>
        <family val="2"/>
      </rPr>
      <t>datakwaliteit</t>
    </r>
    <r>
      <rPr>
        <sz val="8.5"/>
        <rFont val="Verdana"/>
        <family val="2"/>
      </rPr>
      <t xml:space="preserve"> en treffen van beheersmaatregelen om de geïdentificeerde risico’s te beheersen en afdoende te mitigeren?</t>
    </r>
  </si>
  <si>
    <r>
      <t xml:space="preserve">_     Zo ja, is in het in vraag B.1.1.01 bedoelde </t>
    </r>
    <r>
      <rPr>
        <b/>
        <sz val="8.5"/>
        <rFont val="Verdana"/>
        <family val="2"/>
      </rPr>
      <t>beleid</t>
    </r>
    <r>
      <rPr>
        <sz val="8.5"/>
        <rFont val="Verdana"/>
        <family val="2"/>
      </rPr>
      <t xml:space="preserve"> voorgeschreven dat en hoe onderscheid moet worden gemaakt tussen kritieke en niet </t>
    </r>
    <r>
      <rPr>
        <b/>
        <sz val="8.5"/>
        <rFont val="Verdana"/>
        <family val="2"/>
      </rPr>
      <t>kritieke bedrijfsprocessen</t>
    </r>
    <r>
      <rPr>
        <sz val="8.5"/>
        <rFont val="Verdana"/>
        <family val="2"/>
      </rPr>
      <t>?</t>
    </r>
  </si>
  <si>
    <r>
      <t xml:space="preserve">...uitbestedingscontracten voorzien in voorwaarden waaraan </t>
    </r>
    <r>
      <rPr>
        <b/>
        <sz val="8.5"/>
        <rFont val="Verdana"/>
        <family val="2"/>
      </rPr>
      <t>kritieke of belangrijke onderuitbestedingen</t>
    </r>
    <r>
      <rPr>
        <sz val="8.5"/>
        <rFont val="Verdana"/>
        <family val="2"/>
      </rPr>
      <t xml:space="preserve"> (verderop in de keten) moeten voldoen?</t>
    </r>
  </si>
  <si>
    <r>
      <t xml:space="preserve">Hoeveel </t>
    </r>
    <r>
      <rPr>
        <b/>
        <sz val="8.5"/>
        <rFont val="Verdana"/>
        <family val="2"/>
      </rPr>
      <t>kritieke of belangrijke uitbestedingen</t>
    </r>
    <r>
      <rPr>
        <sz val="8.5"/>
        <rFont val="Verdana"/>
        <family val="2"/>
      </rPr>
      <t xml:space="preserve"> heeft de </t>
    </r>
    <r>
      <rPr>
        <b/>
        <sz val="8.5"/>
        <rFont val="Verdana"/>
        <family val="2"/>
      </rPr>
      <t>instelling</t>
    </r>
    <r>
      <rPr>
        <sz val="8.5"/>
        <rFont val="Verdana"/>
        <family val="2"/>
      </rPr>
      <t xml:space="preserve"> per 31-Dec-2021? </t>
    </r>
  </si>
  <si>
    <r>
      <t xml:space="preserve">...contracten met hoofddienstverleners van </t>
    </r>
    <r>
      <rPr>
        <b/>
        <sz val="8.5"/>
        <rFont val="Verdana"/>
        <family val="2"/>
      </rPr>
      <t>kritieke of belangrijke uitbestedingen</t>
    </r>
    <r>
      <rPr>
        <sz val="8.5"/>
        <rFont val="Verdana"/>
        <family val="2"/>
      </rPr>
      <t>?</t>
    </r>
  </si>
  <si>
    <r>
      <t xml:space="preserve">Voor hoeveel procent van de </t>
    </r>
    <r>
      <rPr>
        <b/>
        <sz val="8.5"/>
        <rFont val="Verdana"/>
        <family val="2"/>
      </rPr>
      <t>kritieke of belangrijke uitbestedingen</t>
    </r>
    <r>
      <rPr>
        <sz val="8.5"/>
        <rFont val="Verdana"/>
        <family val="2"/>
      </rPr>
      <t xml:space="preserve"> zijn de onder B.1.3.01 genoemde reguliere werkzaamheden daadwerkelijk in 2021 uitgevoerd en de uitkomsten daarvan vastgelegd? (beantwoording telkens per onderdeel:)</t>
    </r>
  </si>
  <si>
    <r>
      <t xml:space="preserve">_     Zo ja, is in het in vraag B.1.1.01 bedoelde </t>
    </r>
    <r>
      <rPr>
        <b/>
        <sz val="8.5"/>
        <rFont val="Verdana"/>
        <family val="2"/>
      </rPr>
      <t>beleid</t>
    </r>
    <r>
      <rPr>
        <sz val="8.5"/>
        <rFont val="Verdana"/>
        <family val="2"/>
      </rPr>
      <t xml:space="preserve"> voorgeschreven dat en hoe onderscheid moet worden gemaakt tussen kritieke en niet </t>
    </r>
    <r>
      <rPr>
        <b/>
        <sz val="8.5"/>
        <rFont val="Verdana"/>
        <family val="2"/>
      </rPr>
      <t>kritieke data elementen</t>
    </r>
    <r>
      <rPr>
        <sz val="8.5"/>
        <rFont val="Verdana"/>
        <family val="2"/>
      </rPr>
      <t>?</t>
    </r>
  </si>
  <si>
    <r>
      <t xml:space="preserve">...mitigerende maatregelen per geïdentificeerd </t>
    </r>
    <r>
      <rPr>
        <b/>
        <sz val="8.5"/>
        <rFont val="Verdana"/>
        <family val="2"/>
      </rPr>
      <t>(operationeel) risico</t>
    </r>
  </si>
  <si>
    <r>
      <t xml:space="preserve">...ontwikkeling, doorrekening en analyse van </t>
    </r>
    <r>
      <rPr>
        <b/>
        <sz val="8.5"/>
        <rFont val="Verdana"/>
        <family val="2"/>
      </rPr>
      <t>operationele stress-scenario's</t>
    </r>
    <r>
      <rPr>
        <sz val="8.5"/>
        <rFont val="Verdana"/>
        <family val="2"/>
      </rPr>
      <t>?</t>
    </r>
  </si>
  <si>
    <r>
      <t xml:space="preserve">_     Zo ja, wordt in - of naar aanleiding van - de in vraag M.1.1.01 bedoelde rapportage stelselmatig een opinie of toelichting gegeven door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en door de </t>
    </r>
    <r>
      <rPr>
        <b/>
        <sz val="8.5"/>
        <rFont val="Verdana"/>
        <family val="2"/>
      </rPr>
      <t>compliancefunctie</t>
    </r>
    <r>
      <rPr>
        <sz val="8.5"/>
        <rFont val="Verdana"/>
        <family val="2"/>
      </rPr>
      <t xml:space="preserve"> mbt de toepassing van het </t>
    </r>
    <r>
      <rPr>
        <b/>
        <sz val="8.5"/>
        <rFont val="Verdana"/>
        <family val="2"/>
      </rPr>
      <t>interne controle systeem</t>
    </r>
    <r>
      <rPr>
        <sz val="8.5"/>
        <rFont val="Verdana"/>
        <family val="2"/>
      </rPr>
      <t>?</t>
    </r>
  </si>
  <si>
    <r>
      <t xml:space="preserve">Hoeveel bevindingen en/of aandachtspunten heeft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in 2021 gerapporteerd mbt de toepassing van het </t>
    </r>
    <r>
      <rPr>
        <b/>
        <sz val="8.5"/>
        <rFont val="Verdana"/>
        <family val="2"/>
      </rPr>
      <t>interne controle systeem</t>
    </r>
    <r>
      <rPr>
        <sz val="8.5"/>
        <rFont val="Verdana"/>
        <family val="2"/>
      </rPr>
      <t>?</t>
    </r>
  </si>
  <si>
    <r>
      <t xml:space="preserve">_     Zo ja, wordt in - of naar aanleiding van - de in vraag M.1.1.01 bedoelde rapportage stelselmatig een opinie of toelichting gegeven door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en door de </t>
    </r>
    <r>
      <rPr>
        <b/>
        <sz val="8.5"/>
        <rFont val="Verdana"/>
        <family val="2"/>
      </rPr>
      <t>compliancefunctie</t>
    </r>
    <r>
      <rPr>
        <sz val="8.5"/>
        <rFont val="Verdana"/>
        <family val="2"/>
      </rPr>
      <t xml:space="preserve"> mbt de beheersing van uitbestedingsrisico?</t>
    </r>
  </si>
  <si>
    <r>
      <t xml:space="preserve">Hoeveel bevindingen en/of aandachtspunten heeft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in 2021 gerapporteerd mbt de beheersing van uitbestedingsrisico?</t>
    </r>
  </si>
  <si>
    <r>
      <t xml:space="preserve">_     Zo ja, wordt in - of naar aanleiding van - de in vraag M.1.1.01 bedoelde rapportage stelselmatig een opinie of toelichting gegeven door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en door de </t>
    </r>
    <r>
      <rPr>
        <b/>
        <sz val="8.5"/>
        <rFont val="Verdana"/>
        <family val="2"/>
      </rPr>
      <t>compliancefunctie</t>
    </r>
    <r>
      <rPr>
        <sz val="8.5"/>
        <rFont val="Verdana"/>
        <family val="2"/>
      </rPr>
      <t xml:space="preserve">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</si>
  <si>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Hoeveel bevindingen en/of aandachtspunten heeft de </t>
    </r>
    <r>
      <rPr>
        <b/>
        <sz val="8.5"/>
        <rFont val="Verdana"/>
        <family val="2"/>
      </rPr>
      <t>risicobeheerfunctie</t>
    </r>
    <r>
      <rPr>
        <sz val="8.5"/>
        <rFont val="Verdana"/>
        <family val="2"/>
      </rPr>
      <t xml:space="preserve">/ </t>
    </r>
    <r>
      <rPr>
        <b/>
        <sz val="8.5"/>
        <rFont val="Verdana"/>
        <family val="2"/>
      </rPr>
      <t>risicomanagementfunctie</t>
    </r>
    <r>
      <rPr>
        <sz val="8.5"/>
        <rFont val="Verdana"/>
        <family val="2"/>
      </rPr>
      <t xml:space="preserve"> in 2021 gerapporteerd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</si>
  <si>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 het </t>
    </r>
    <r>
      <rPr>
        <b/>
        <sz val="8.5"/>
        <rFont val="Verdana"/>
        <family val="2"/>
      </rPr>
      <t>bestuur</t>
    </r>
    <r>
      <rPr>
        <sz val="8.5"/>
        <rFont val="Verdana"/>
        <family val="2"/>
      </rPr>
      <t xml:space="preserve"> vastgestelde schriftelijke </t>
    </r>
    <r>
      <rPr>
        <b/>
        <sz val="8.5"/>
        <rFont val="Verdana"/>
        <family val="2"/>
      </rPr>
      <t>risicobereidheid</t>
    </r>
    <r>
      <rPr>
        <sz val="8.5"/>
        <rFont val="Verdana"/>
        <family val="2"/>
      </rPr>
      <t xml:space="preserve"> mbt de toepassing van het </t>
    </r>
    <r>
      <rPr>
        <b/>
        <sz val="8.5"/>
        <rFont val="Verdana"/>
        <family val="2"/>
      </rPr>
      <t>interne controle systeem</t>
    </r>
    <r>
      <rPr>
        <sz val="8.5"/>
        <rFont val="Verdana"/>
        <family val="2"/>
      </rPr>
      <t xml:space="preserve">, en zo ja met welke frequentie wordt die </t>
    </r>
    <r>
      <rPr>
        <b/>
        <sz val="8.5"/>
        <rFont val="Verdana"/>
        <family val="2"/>
      </rPr>
      <t>risicobereidheid</t>
    </r>
    <r>
      <rPr>
        <sz val="8.5"/>
        <rFont val="Verdana"/>
        <family val="2"/>
      </rPr>
      <t xml:space="preserve"> herzien?</t>
    </r>
  </si>
  <si>
    <r>
      <t xml:space="preserve">_     Zo ja, in hoeveel concreet meetbare indicatoren is de in vraag B.2.1.01 bedoelde </t>
    </r>
    <r>
      <rPr>
        <b/>
        <sz val="8.5"/>
        <rFont val="Verdana"/>
        <family val="2"/>
      </rPr>
      <t>risicobereidheid</t>
    </r>
    <r>
      <rPr>
        <sz val="8.5"/>
        <rFont val="Verdana"/>
        <family val="2"/>
      </rPr>
      <t xml:space="preserve"> mbt de toepassing van het </t>
    </r>
    <r>
      <rPr>
        <b/>
        <sz val="8.5"/>
        <rFont val="Verdana"/>
        <family val="2"/>
      </rPr>
      <t>interne controle systeem</t>
    </r>
    <r>
      <rPr>
        <sz val="8.5"/>
        <rFont val="Verdana"/>
        <family val="2"/>
      </rPr>
      <t xml:space="preserve"> uitgewerkt (per peildatum 31-Dec-2021)?</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</si>
  <si>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 het </t>
    </r>
    <r>
      <rPr>
        <b/>
        <sz val="8.5"/>
        <rFont val="Verdana"/>
        <family val="2"/>
      </rPr>
      <t>bestuur</t>
    </r>
    <r>
      <rPr>
        <sz val="8.5"/>
        <rFont val="Verdana"/>
        <family val="2"/>
      </rPr>
      <t xml:space="preserve"> vastgestelde schriftelijke </t>
    </r>
    <r>
      <rPr>
        <b/>
        <sz val="8.5"/>
        <rFont val="Verdana"/>
        <family val="2"/>
      </rPr>
      <t>risicobereidheid</t>
    </r>
    <r>
      <rPr>
        <sz val="8.5"/>
        <rFont val="Verdana"/>
        <family val="2"/>
      </rPr>
      <t xml:space="preserve"> mbt de beheersing van uitbestedingsrisico, en zo ja met welke frequentie wordt die </t>
    </r>
    <r>
      <rPr>
        <b/>
        <sz val="8.5"/>
        <rFont val="Verdana"/>
        <family val="2"/>
      </rPr>
      <t>risicobereidheid</t>
    </r>
    <r>
      <rPr>
        <sz val="8.5"/>
        <rFont val="Verdana"/>
        <family val="2"/>
      </rPr>
      <t xml:space="preserve"> herzien?</t>
    </r>
  </si>
  <si>
    <r>
      <t xml:space="preserve">Heeft de </t>
    </r>
    <r>
      <rPr>
        <b/>
        <sz val="8.5"/>
        <rFont val="Verdana"/>
        <family val="2"/>
      </rPr>
      <t>instelling</t>
    </r>
    <r>
      <rPr>
        <sz val="8.5"/>
        <rFont val="Verdana"/>
        <family val="2"/>
      </rPr>
      <t xml:space="preserve"> een door of namens de </t>
    </r>
    <r>
      <rPr>
        <b/>
        <sz val="8.5"/>
        <rFont val="Verdana"/>
        <family val="2"/>
      </rPr>
      <t>directie</t>
    </r>
    <r>
      <rPr>
        <sz val="8.5"/>
        <rFont val="Verdana"/>
        <family val="2"/>
      </rPr>
      <t xml:space="preserve">/ het </t>
    </r>
    <r>
      <rPr>
        <b/>
        <sz val="8.5"/>
        <rFont val="Verdana"/>
        <family val="2"/>
      </rPr>
      <t>bestuur</t>
    </r>
    <r>
      <rPr>
        <sz val="8.5"/>
        <rFont val="Verdana"/>
        <family val="2"/>
      </rPr>
      <t xml:space="preserve"> vastgestelde schriftelijke </t>
    </r>
    <r>
      <rPr>
        <b/>
        <sz val="8.5"/>
        <rFont val="Verdana"/>
        <family val="2"/>
      </rPr>
      <t>risicobereidheid</t>
    </r>
    <r>
      <rPr>
        <sz val="8.5"/>
        <rFont val="Verdana"/>
        <family val="2"/>
      </rPr>
      <t xml:space="preserve"> mbt de beheersing van </t>
    </r>
    <r>
      <rPr>
        <b/>
        <sz val="8.5"/>
        <rFont val="Verdana"/>
        <family val="2"/>
      </rPr>
      <t>datakwaliteit</t>
    </r>
    <r>
      <rPr>
        <sz val="8.5"/>
        <rFont val="Verdana"/>
        <family val="2"/>
      </rPr>
      <t xml:space="preserve"> incl </t>
    </r>
    <r>
      <rPr>
        <b/>
        <sz val="8.5"/>
        <rFont val="Verdana"/>
        <family val="2"/>
      </rPr>
      <t>End User Computing tools</t>
    </r>
    <r>
      <rPr>
        <sz val="8.5"/>
        <rFont val="Verdana"/>
        <family val="2"/>
      </rPr>
      <t xml:space="preserve">, en zo ja met welke frequentie wordt die </t>
    </r>
    <r>
      <rPr>
        <b/>
        <sz val="8.5"/>
        <rFont val="Verdana"/>
        <family val="2"/>
      </rPr>
      <t>risicobereidheid</t>
    </r>
    <r>
      <rPr>
        <sz val="8.5"/>
        <rFont val="Verdana"/>
        <family val="2"/>
      </rPr>
      <t xml:space="preserve"> herzien?</t>
    </r>
  </si>
  <si>
    <r>
      <t xml:space="preserve">...het, op basis van de uitkomsten van de bij B.1.3.01a genoemde risicobeoordeling, afsluiten van een </t>
    </r>
    <r>
      <rPr>
        <b/>
        <sz val="8.5"/>
        <rFont val="Verdana"/>
        <family val="2"/>
      </rPr>
      <t>security agreement</t>
    </r>
    <r>
      <rPr>
        <sz val="8.5"/>
        <rFont val="Verdana"/>
        <family val="2"/>
      </rPr>
      <t xml:space="preserve"> met de dienstverlener, met daarin informatiebeveiligingseisen conform het informatiebeveiligingsbeleid van de </t>
    </r>
    <r>
      <rPr>
        <b/>
        <sz val="8.5"/>
        <rFont val="Verdana"/>
        <family val="2"/>
      </rPr>
      <t>instelling</t>
    </r>
    <r>
      <rPr>
        <sz val="8.5"/>
        <rFont val="Verdana"/>
        <family val="2"/>
      </rPr>
      <t>?</t>
    </r>
  </si>
  <si>
    <r>
      <t xml:space="preserve">...het, op basis van de uitkomsten van de bij B.1.3.01a genoemde risicobeoordeling, afsluiten van een </t>
    </r>
    <r>
      <rPr>
        <b/>
        <sz val="8.5"/>
        <rFont val="Verdana"/>
        <family val="2"/>
      </rPr>
      <t xml:space="preserve">security agreement </t>
    </r>
    <r>
      <rPr>
        <sz val="8.5"/>
        <rFont val="Verdana"/>
        <family val="2"/>
      </rPr>
      <t xml:space="preserve">met de dienstverlener, met daarin informatiebeveiligingseisen conform het informatiebeveiligingsbeleid van de </t>
    </r>
    <r>
      <rPr>
        <b/>
        <sz val="8.5"/>
        <rFont val="Verdana"/>
        <family val="2"/>
      </rPr>
      <t>instelling</t>
    </r>
    <r>
      <rPr>
        <sz val="8.5"/>
        <rFont val="Verdana"/>
        <family val="2"/>
      </rPr>
      <t>?</t>
    </r>
  </si>
  <si>
    <r>
      <t xml:space="preserve">...het voorafgaand aan de </t>
    </r>
    <r>
      <rPr>
        <b/>
        <sz val="8.5"/>
        <rFont val="Verdana"/>
        <family val="2"/>
      </rPr>
      <t>uitbesteding</t>
    </r>
    <r>
      <rPr>
        <sz val="8.5"/>
        <rFont val="Verdana"/>
        <family val="2"/>
      </rPr>
      <t xml:space="preserve"> uitvoeren en gedurende de looptijd van de </t>
    </r>
    <r>
      <rPr>
        <b/>
        <sz val="8.5"/>
        <rFont val="Verdana"/>
        <family val="2"/>
      </rPr>
      <t>uitbesteding</t>
    </r>
    <r>
      <rPr>
        <sz val="8.5"/>
        <rFont val="Verdana"/>
        <family val="2"/>
      </rPr>
      <t xml:space="preserve"> periodiek herhalen van een risicobeoordeling van de </t>
    </r>
    <r>
      <rPr>
        <b/>
        <sz val="8.5"/>
        <rFont val="Verdana"/>
        <family val="2"/>
      </rPr>
      <t>uitbesteding</t>
    </r>
    <r>
      <rPr>
        <sz val="8.5"/>
        <rFont val="Verdana"/>
        <family val="2"/>
      </rPr>
      <t xml:space="preserve"> inclusief de achterliggende uitbestedingsketen?</t>
    </r>
  </si>
  <si>
    <t>Document of samenstel van documenten met interne richtlijnen over de beheersing en/of uitvoering van een bepaald onderwerp. Elementen die typisch in het beleid over een onderwerp worden uitgewerkt zijn: doelstelling van het beleid; definities van de belangrijkste begrippen; reikwijdte van het beleid; datum en status van het beleid; inhoudelijke bepalingen over taken, verantwoordelijkheden en bevoegdheden, of verwijzingen daarnaar; instructies en/of richtlijnen en/of procesbeschrijvingen over uitvoering daarvan, of verwijzingen daarnaar; relevante  indicatoren en normen, of verwijzingen daarnaar. 
Het beleid over een onderwerp kan zijn samengesteld uit meerdere documenten die elk een eigen reikwijdte hebben (bijvoorbeeld groepsbreed en uitwerkingen per bedrijfsonderdeel).</t>
  </si>
  <si>
    <t>Bestuur (zie ook lemma: Directie)</t>
  </si>
  <si>
    <t>Directie (zie ook lemma: Bestuur)</t>
  </si>
  <si>
    <t>Een risico dat als 'key' of belangrijk is aangemerkt. Typisch ligt aan de kwalificatie als key risico een analyse ten grondslag op basis van beleidsmatig vastgestelde criteria.</t>
  </si>
  <si>
    <t xml:space="preserve">Afhankelijk van het type van de instelling, op te geven als antwoord op vraag  A.1.1.01, zijn sommige vragen niet relevant. Die vragen worden weergegeven in doorgehaalde tekst tegen een lichtgrijze achtergrond.  </t>
  </si>
  <si>
    <t>Een beperkt aantal kleine instellingen is door hun account toezichthouder geïnformeerd dat zij in de context van deze Vragenlijst als 'cluster DEF'-instelling worden aangemerkt. Dat kenmerk is van belang bij de beantwoording van vraag A.1.1.01.</t>
  </si>
  <si>
    <t xml:space="preserve">De respondent wordt verzocht om voor alle voor zijn instelling relevante vragen een geldig antwoord op te geven. Bij de gesloten vragen is dat één van de aangeboden antwoordalternatieven. Bij de open vragen is dat een geheel niet-negatief getal, soms verder beperkt door grenswaarden. Verder wordt bij alle vragen een geldige antwoordmogelijkheid geboden om aan te geven dat het antwoord niet bekend is. Bij sommige vragen wordt bovendien een geldige antwoordmogelijkheid geboden om aan te geven dat de vraag niet van toepassing is. </t>
  </si>
  <si>
    <t>Een leeg gelaten antwoordvak is geen geldig antwoord, net zo min als het onaangeroerd laten van het vooringevulde antwoord.</t>
  </si>
  <si>
    <t>In de beantwoording is geen ruimte voor toelichting op het antwoord of bijvoegen van onderbouwende documenten. Een toelichting of bijlagen kunnen namelijk niet worden meegenomen in de geautomatiseerde verwerking van de antwoorden.</t>
  </si>
  <si>
    <t>geheel getal met waarde &gt;=0; of: ? (indien antwoord niet bekend); of x (indien niet van toepassing)</t>
  </si>
  <si>
    <t>Goedkeuring door directie- of bestuurslid*:</t>
  </si>
  <si>
    <t>* U bevestigt dat de Vragenlijst volledig en naar waarheid is ingevuld en de opgegeven informatie juist en volledig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</si>
</sst>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24" x14ac:knownFonts="1">
    <font>
      <sz val="11"/>
      <color theme="1"/>
      <name val="Calibri"/>
      <family val="2"/>
      <scheme val="minor"/>
    </font>
    <font>
      <sz val="11"/>
      <color theme="0" tint="-4.9989318521683403E-2"/>
      <name val="Calibri"/>
      <family val="2"/>
      <scheme val="minor"/>
    </font>
    <font>
      <sz val="8.5"/>
      <name val="Verdana"/>
      <family val="2"/>
    </font>
    <font>
      <sz val="8.5"/>
      <color theme="1"/>
      <name val="Verdana"/>
      <family val="2"/>
    </font>
    <font>
      <b/>
      <sz val="10"/>
      <color theme="1"/>
      <name val="Verdana"/>
      <family val="2"/>
    </font>
    <font>
      <sz val="8"/>
      <color rgb="FF0000FF"/>
      <name val="Verdana"/>
      <family val="2"/>
    </font>
    <font>
      <sz val="8"/>
      <color theme="1"/>
      <name val="Verdana"/>
      <family val="2"/>
    </font>
    <font>
      <b/>
      <sz val="8.5"/>
      <color theme="1"/>
      <name val="Verdana"/>
      <family val="2"/>
    </font>
    <font>
      <sz val="11"/>
      <name val="Calibri"/>
      <family val="2"/>
      <scheme val="minor"/>
    </font>
    <font>
      <sz val="11"/>
      <color rgb="FFC00000"/>
      <name val="Calibri"/>
      <family val="2"/>
      <scheme val="minor"/>
    </font>
    <font>
      <b/>
      <sz val="8.5"/>
      <name val="Verdana"/>
      <family val="2"/>
    </font>
    <font>
      <sz val="9"/>
      <color theme="1"/>
      <name val="Verdana"/>
      <family val="2"/>
    </font>
    <font>
      <sz val="5"/>
      <color theme="1"/>
      <name val="Verdana"/>
      <family val="2"/>
    </font>
    <font>
      <sz val="9"/>
      <color rgb="FFFFFF00"/>
      <name val="Verdana"/>
      <family val="2"/>
    </font>
    <font>
      <sz val="6"/>
      <color rgb="FFFFFF00"/>
      <name val="Verdana"/>
      <family val="2"/>
    </font>
    <font>
      <sz val="9"/>
      <name val="Verdana"/>
      <family val="2"/>
    </font>
    <font>
      <sz val="5"/>
      <name val="Verdana"/>
      <family val="2"/>
    </font>
    <font>
      <b/>
      <sz val="8"/>
      <name val="Verdana"/>
      <family val="2"/>
    </font>
    <font>
      <sz val="8"/>
      <name val="Verdana"/>
      <family val="2"/>
    </font>
    <font>
      <sz val="8"/>
      <color rgb="FFFF0000"/>
      <name val="Verdana"/>
      <family val="2"/>
    </font>
    <font>
      <b/>
      <sz val="9"/>
      <color rgb="FFFFFF00"/>
      <name val="Verdana"/>
      <family val="2"/>
    </font>
    <font>
      <sz val="11"/>
      <color rgb="FFFFFF00"/>
      <name val="Calibri"/>
      <family val="2"/>
      <scheme val="minor"/>
    </font>
    <font>
      <b/>
      <sz val="9"/>
      <color theme="1"/>
      <name val="Verdana"/>
      <family val="2"/>
    </font>
    <font>
      <sz val="8.5"/>
      <color theme="0" tint="-4.9989318521683403E-2"/>
      <name val="Verdana"/>
      <family val="2"/>
    </font>
  </fonts>
  <fills count="10">
    <fill>
      <patternFill patternType="none"/>
    </fill>
    <fill>
      <patternFill patternType="gray125"/>
    </fill>
    <fill>
      <patternFill patternType="solid">
        <fgColor theme="0" tint="-4.9989318521683403E-2"/>
        <bgColor indexed="64"/>
      </patternFill>
    </fill>
    <fill>
      <patternFill patternType="solid">
        <fgColor rgb="FF84CEC7"/>
        <bgColor indexed="64"/>
      </patternFill>
    </fill>
    <fill>
      <patternFill patternType="solid">
        <fgColor theme="7" tint="0.59999389629810485"/>
        <bgColor indexed="64"/>
      </patternFill>
    </fill>
    <fill>
      <patternFill patternType="solid">
        <fgColor rgb="FFBDD6EE"/>
        <bgColor indexed="64"/>
      </patternFill>
    </fill>
    <fill>
      <patternFill patternType="solid">
        <fgColor rgb="FFFFFFB9"/>
        <bgColor indexed="64"/>
      </patternFill>
    </fill>
    <fill>
      <patternFill patternType="solid">
        <fgColor rgb="FFD7CCAF"/>
        <bgColor indexed="64"/>
      </patternFill>
    </fill>
    <fill>
      <patternFill patternType="solid">
        <fgColor rgb="FFEDEDED"/>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indexed="64"/>
      </left>
      <right style="thin">
        <color rgb="FFFFFFB9"/>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rgb="FF000000"/>
      </left>
      <right style="thin">
        <color rgb="FFFFFFB9"/>
      </right>
      <top style="thin">
        <color rgb="FF000000"/>
      </top>
      <bottom/>
      <diagonal/>
    </border>
    <border>
      <left style="thin">
        <color rgb="FFFFFFB9"/>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FFFFB9"/>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88">
    <xf numFmtId="0" fontId="0" fillId="0" borderId="0" xfId="0"/>
    <xf numFmtId="0" fontId="1" fillId="2" borderId="0" xfId="0" applyFont="1" applyFill="1" applyProtection="1">
      <protection hidden="1"/>
    </xf>
    <xf numFmtId="0" fontId="0" fillId="2" borderId="0" xfId="0" applyFill="1"/>
    <xf numFmtId="0" fontId="2" fillId="3" borderId="1" xfId="0" applyFont="1" applyFill="1" applyBorder="1" applyAlignment="1" applyProtection="1">
      <alignment horizontal="left" wrapText="1"/>
      <protection hidden="1"/>
    </xf>
    <xf numFmtId="0" fontId="3" fillId="2" borderId="0" xfId="0" applyFont="1" applyFill="1" applyAlignment="1">
      <alignment horizontal="center"/>
    </xf>
    <xf numFmtId="0" fontId="0" fillId="2" borderId="0" xfId="0" applyFill="1" applyAlignment="1"/>
    <xf numFmtId="0" fontId="0" fillId="2" borderId="0" xfId="0" applyFill="1"/>
    <xf numFmtId="0" fontId="1" fillId="2" borderId="0" xfId="0" applyFont="1" applyFill="1" applyAlignment="1" applyProtection="1">
      <protection hidden="1"/>
    </xf>
    <xf numFmtId="0" fontId="0" fillId="2" borderId="0" xfId="0" applyFill="1" applyAlignment="1" applyProtection="1">
      <protection hidden="1"/>
    </xf>
    <xf numFmtId="0" fontId="6" fillId="7" borderId="1" xfId="0" applyFont="1" applyFill="1" applyBorder="1" applyAlignment="1">
      <alignment horizontal="left"/>
    </xf>
    <xf numFmtId="0" fontId="5" fillId="6" borderId="7" xfId="0" applyFont="1" applyFill="1" applyBorder="1" applyAlignment="1" applyProtection="1">
      <alignment horizontal="left" wrapText="1"/>
    </xf>
    <xf numFmtId="0" fontId="6" fillId="7" borderId="1" xfId="0" applyFont="1" applyFill="1" applyBorder="1" applyAlignment="1" applyProtection="1">
      <alignment horizontal="left"/>
      <protection locked="0"/>
    </xf>
    <xf numFmtId="0" fontId="8" fillId="2" borderId="0" xfId="0" applyFont="1" applyFill="1"/>
    <xf numFmtId="0" fontId="7" fillId="8" borderId="2" xfId="0" applyFont="1" applyFill="1" applyBorder="1" applyAlignment="1" applyProtection="1">
      <alignment horizontal="center" wrapText="1"/>
      <protection hidden="1"/>
    </xf>
    <xf numFmtId="0" fontId="7" fillId="8" borderId="3" xfId="0" applyFont="1" applyFill="1" applyBorder="1" applyAlignment="1" applyProtection="1">
      <alignment horizontal="center" wrapText="1"/>
      <protection hidden="1"/>
    </xf>
    <xf numFmtId="0" fontId="7" fillId="8" borderId="4" xfId="0" applyFont="1" applyFill="1" applyBorder="1" applyAlignment="1" applyProtection="1">
      <alignment horizontal="center" wrapText="1"/>
      <protection hidden="1"/>
    </xf>
    <xf numFmtId="0" fontId="4" fillId="5" borderId="2" xfId="0" applyFont="1" applyFill="1" applyBorder="1" applyAlignment="1" applyProtection="1">
      <alignment horizontal="center" wrapText="1"/>
      <protection hidden="1"/>
    </xf>
    <xf numFmtId="0" fontId="4" fillId="5" borderId="3" xfId="0" applyFont="1" applyFill="1" applyBorder="1" applyAlignment="1" applyProtection="1">
      <alignment horizontal="center" wrapText="1"/>
      <protection hidden="1"/>
    </xf>
    <xf numFmtId="0" fontId="4" fillId="5" borderId="4" xfId="0" applyFont="1" applyFill="1" applyBorder="1" applyAlignment="1" applyProtection="1">
      <alignment horizontal="center" wrapText="1"/>
      <protection hidden="1"/>
    </xf>
    <xf numFmtId="0" fontId="9" fillId="2" borderId="0" xfId="0" applyFont="1" applyFill="1" applyAlignment="1"/>
    <xf numFmtId="0" fontId="2" fillId="3" borderId="1" xfId="0" applyFont="1" applyFill="1" applyBorder="1" applyAlignment="1" applyProtection="1">
      <alignment horizontal="left"/>
      <protection hidden="1"/>
    </xf>
    <xf numFmtId="0" fontId="10" fillId="2" borderId="0" xfId="0" applyFont="1" applyFill="1" applyAlignment="1">
      <alignment horizontal="left"/>
    </xf>
    <xf numFmtId="0" fontId="2" fillId="2" borderId="0" xfId="0" applyFont="1" applyFill="1" applyAlignment="1">
      <alignment horizontal="left"/>
    </xf>
    <xf numFmtId="0" fontId="0" fillId="0" borderId="0" xfId="0" applyFill="1"/>
    <xf numFmtId="0" fontId="0" fillId="0" borderId="0" xfId="0" applyFill="1" applyAlignment="1">
      <alignment wrapText="1"/>
    </xf>
    <xf numFmtId="0" fontId="5" fillId="6" borderId="2" xfId="0" applyFont="1" applyFill="1" applyBorder="1" applyAlignment="1" applyProtection="1">
      <alignment horizontal="left" vertical="top" wrapText="1"/>
    </xf>
    <xf numFmtId="0" fontId="5" fillId="6" borderId="11" xfId="0" applyFont="1" applyFill="1" applyBorder="1" applyAlignment="1" applyProtection="1">
      <alignment horizontal="left" wrapText="1"/>
    </xf>
    <xf numFmtId="0" fontId="5" fillId="6" borderId="12" xfId="0" applyFont="1" applyFill="1" applyBorder="1" applyAlignment="1" applyProtection="1">
      <alignment horizontal="left" wrapText="1"/>
    </xf>
    <xf numFmtId="0" fontId="5" fillId="6" borderId="13" xfId="0" applyFont="1" applyFill="1" applyBorder="1" applyAlignment="1" applyProtection="1">
      <alignment horizontal="left" wrapText="1"/>
    </xf>
    <xf numFmtId="0" fontId="5" fillId="6" borderId="15" xfId="0" applyFont="1" applyFill="1" applyBorder="1" applyAlignment="1" applyProtection="1">
      <alignment horizontal="left" wrapText="1"/>
    </xf>
    <xf numFmtId="0" fontId="0" fillId="2" borderId="0" xfId="0" quotePrefix="1" applyFill="1" applyProtection="1">
      <protection hidden="1"/>
    </xf>
    <xf numFmtId="0" fontId="0" fillId="2" borderId="0" xfId="0" applyFill="1" applyProtection="1">
      <protection hidden="1"/>
    </xf>
    <xf numFmtId="1" fontId="0" fillId="2" borderId="0" xfId="0" applyNumberFormat="1" applyFill="1"/>
    <xf numFmtId="0" fontId="1" fillId="2" borderId="0" xfId="0" applyFont="1" applyFill="1"/>
    <xf numFmtId="0" fontId="1" fillId="2" borderId="0" xfId="0" applyFont="1" applyFill="1" applyAlignment="1"/>
    <xf numFmtId="0" fontId="17" fillId="2" borderId="0" xfId="0" applyFont="1" applyFill="1" applyAlignment="1">
      <alignment wrapText="1"/>
    </xf>
    <xf numFmtId="0" fontId="18" fillId="2" borderId="0" xfId="0" applyFont="1" applyFill="1" applyAlignment="1">
      <alignment wrapText="1"/>
    </xf>
    <xf numFmtId="0" fontId="6" fillId="2" borderId="0" xfId="0" applyFont="1" applyFill="1"/>
    <xf numFmtId="0" fontId="19" fillId="2" borderId="0" xfId="0" applyFont="1" applyFill="1"/>
    <xf numFmtId="0" fontId="19" fillId="2" borderId="0" xfId="0" applyFont="1" applyFill="1" applyAlignment="1"/>
    <xf numFmtId="0" fontId="0" fillId="0" borderId="0" xfId="0" quotePrefix="1" applyFill="1"/>
    <xf numFmtId="0" fontId="3" fillId="4" borderId="1" xfId="0" applyFont="1" applyFill="1" applyBorder="1" applyAlignment="1" applyProtection="1">
      <alignment horizontal="left" wrapText="1"/>
      <protection locked="0"/>
    </xf>
    <xf numFmtId="165" fontId="3" fillId="4" borderId="4" xfId="0" applyNumberFormat="1" applyFont="1" applyFill="1" applyBorder="1" applyAlignment="1" applyProtection="1">
      <alignment horizontal="left" wrapText="1"/>
      <protection locked="0"/>
    </xf>
    <xf numFmtId="0" fontId="3" fillId="4" borderId="1" xfId="0" applyNumberFormat="1" applyFont="1" applyFill="1" applyBorder="1" applyAlignment="1" applyProtection="1">
      <alignment horizontal="left" wrapText="1"/>
      <protection locked="0"/>
    </xf>
    <xf numFmtId="1" fontId="3" fillId="4" borderId="1" xfId="0" applyNumberFormat="1" applyFont="1" applyFill="1" applyBorder="1" applyAlignment="1" applyProtection="1">
      <alignment horizontal="left"/>
      <protection locked="0"/>
    </xf>
    <xf numFmtId="2" fontId="3" fillId="4" borderId="1" xfId="0" applyNumberFormat="1" applyFont="1" applyFill="1" applyBorder="1" applyAlignment="1" applyProtection="1">
      <alignment horizontal="left" wrapText="1"/>
      <protection locked="0"/>
    </xf>
    <xf numFmtId="1" fontId="3" fillId="4" borderId="1" xfId="0" applyNumberFormat="1" applyFont="1" applyFill="1" applyBorder="1" applyAlignment="1" applyProtection="1">
      <alignment horizontal="left" wrapText="1"/>
      <protection locked="0"/>
    </xf>
    <xf numFmtId="164" fontId="3" fillId="4" borderId="1" xfId="0" applyNumberFormat="1" applyFont="1" applyFill="1" applyBorder="1" applyAlignment="1" applyProtection="1">
      <alignment horizontal="left" wrapText="1"/>
      <protection locked="0"/>
    </xf>
    <xf numFmtId="0" fontId="2" fillId="4" borderId="1" xfId="0" applyNumberFormat="1" applyFont="1" applyFill="1" applyBorder="1" applyAlignment="1" applyProtection="1">
      <alignment horizontal="left" wrapText="1"/>
      <protection locked="0"/>
    </xf>
    <xf numFmtId="1" fontId="2" fillId="4" borderId="1" xfId="0" applyNumberFormat="1" applyFont="1" applyFill="1" applyBorder="1" applyAlignment="1" applyProtection="1">
      <alignment horizontal="left"/>
      <protection locked="0"/>
    </xf>
    <xf numFmtId="0" fontId="2" fillId="4" borderId="1" xfId="0" applyFont="1" applyFill="1" applyBorder="1" applyAlignment="1" applyProtection="1">
      <alignment horizontal="left" wrapText="1"/>
      <protection locked="0"/>
    </xf>
    <xf numFmtId="2" fontId="2" fillId="4" borderId="1" xfId="0" applyNumberFormat="1" applyFont="1" applyFill="1" applyBorder="1" applyAlignment="1" applyProtection="1">
      <alignment horizontal="left" wrapText="1"/>
      <protection locked="0"/>
    </xf>
    <xf numFmtId="164" fontId="2" fillId="4" borderId="1" xfId="0" applyNumberFormat="1" applyFont="1" applyFill="1" applyBorder="1" applyAlignment="1" applyProtection="1">
      <alignment horizontal="left" wrapText="1"/>
      <protection locked="0"/>
    </xf>
    <xf numFmtId="9" fontId="3" fillId="4" borderId="1" xfId="0" applyNumberFormat="1" applyFont="1" applyFill="1" applyBorder="1" applyAlignment="1" applyProtection="1">
      <alignment horizontal="left"/>
      <protection locked="0"/>
    </xf>
    <xf numFmtId="0" fontId="0" fillId="2" borderId="0" xfId="0" applyFill="1" applyAlignment="1">
      <alignment horizontal="right"/>
    </xf>
    <xf numFmtId="0" fontId="20" fillId="9" borderId="0" xfId="0" applyFont="1" applyFill="1" applyAlignment="1">
      <alignment horizontal="left" vertical="top"/>
    </xf>
    <xf numFmtId="0" fontId="21" fillId="9" borderId="0" xfId="0" applyFont="1" applyFill="1"/>
    <xf numFmtId="0" fontId="13" fillId="9" borderId="0" xfId="0" applyFont="1" applyFill="1" applyAlignment="1">
      <alignment horizontal="left" vertical="top" wrapText="1"/>
    </xf>
    <xf numFmtId="0" fontId="11" fillId="2" borderId="0" xfId="0" applyFont="1" applyFill="1" applyAlignment="1">
      <alignment horizontal="left" vertical="top"/>
    </xf>
    <xf numFmtId="0" fontId="22" fillId="2" borderId="0" xfId="0" applyFont="1" applyFill="1" applyAlignment="1">
      <alignment horizontal="left" vertical="top"/>
    </xf>
    <xf numFmtId="0" fontId="11" fillId="2" borderId="0" xfId="0" applyFont="1" applyFill="1" applyAlignment="1">
      <alignment horizontal="left" vertical="top" wrapText="1"/>
    </xf>
    <xf numFmtId="0" fontId="0" fillId="2" borderId="0" xfId="0" applyFill="1" applyAlignment="1">
      <alignment horizontal="left"/>
    </xf>
    <xf numFmtId="0" fontId="23" fillId="2" borderId="0" xfId="0" applyFont="1" applyFill="1" applyProtection="1">
      <protection hidden="1"/>
    </xf>
    <xf numFmtId="0" fontId="3" fillId="2" borderId="0" xfId="0" applyFont="1" applyFill="1"/>
    <xf numFmtId="0" fontId="5" fillId="6" borderId="6" xfId="0" applyFont="1" applyFill="1" applyBorder="1" applyAlignment="1" applyProtection="1">
      <alignment horizontal="left" wrapText="1"/>
    </xf>
    <xf numFmtId="0" fontId="5" fillId="6" borderId="11" xfId="0" applyFont="1" applyFill="1" applyBorder="1" applyAlignment="1" applyProtection="1">
      <alignment horizontal="left" wrapText="1"/>
    </xf>
    <xf numFmtId="0" fontId="5" fillId="6" borderId="5" xfId="0" applyFont="1" applyFill="1" applyBorder="1" applyAlignment="1" applyProtection="1">
      <alignment horizontal="left" vertical="top" wrapText="1"/>
    </xf>
    <xf numFmtId="0" fontId="5" fillId="6" borderId="10" xfId="0" applyFont="1" applyFill="1" applyBorder="1" applyAlignment="1" applyProtection="1">
      <alignment horizontal="left" vertical="top" wrapText="1"/>
    </xf>
    <xf numFmtId="0" fontId="5" fillId="6" borderId="14" xfId="0" applyFont="1" applyFill="1" applyBorder="1" applyAlignment="1" applyProtection="1">
      <alignment horizontal="left" vertical="top" wrapText="1"/>
    </xf>
    <xf numFmtId="0" fontId="5" fillId="6" borderId="8" xfId="0" applyFont="1" applyFill="1" applyBorder="1" applyAlignment="1" applyProtection="1">
      <alignment horizontal="center" vertical="top" wrapText="1"/>
    </xf>
    <xf numFmtId="0" fontId="5" fillId="6" borderId="0" xfId="0" applyFont="1" applyFill="1" applyBorder="1" applyAlignment="1" applyProtection="1">
      <alignment horizontal="center" vertical="top" wrapText="1"/>
    </xf>
    <xf numFmtId="0" fontId="5" fillId="6" borderId="9" xfId="0" applyFont="1" applyFill="1" applyBorder="1" applyAlignment="1" applyProtection="1">
      <alignment horizontal="center" vertical="top" wrapText="1"/>
    </xf>
    <xf numFmtId="0" fontId="13" fillId="9" borderId="0" xfId="0" applyFont="1" applyFill="1" applyBorder="1" applyAlignment="1" applyProtection="1">
      <alignment vertical="top" wrapText="1"/>
    </xf>
    <xf numFmtId="0" fontId="14" fillId="9" borderId="0" xfId="0" applyFont="1" applyFill="1" applyBorder="1" applyAlignment="1" applyProtection="1">
      <alignment horizontal="center" vertical="center" wrapText="1"/>
    </xf>
    <xf numFmtId="0" fontId="0" fillId="2" borderId="0" xfId="0" applyFill="1" applyBorder="1" applyProtection="1"/>
    <xf numFmtId="0" fontId="20" fillId="9" borderId="0" xfId="0" applyFont="1" applyFill="1" applyAlignment="1" applyProtection="1">
      <alignment vertical="top" wrapText="1"/>
    </xf>
    <xf numFmtId="0" fontId="0" fillId="2" borderId="0" xfId="0" applyFill="1" applyProtection="1"/>
    <xf numFmtId="0" fontId="13" fillId="9" borderId="0" xfId="0" applyFont="1" applyFill="1" applyBorder="1" applyAlignment="1" applyProtection="1">
      <alignment vertical="top"/>
    </xf>
    <xf numFmtId="0" fontId="11" fillId="9" borderId="0" xfId="0" applyFont="1" applyFill="1" applyBorder="1" applyAlignment="1" applyProtection="1">
      <alignment vertical="top" wrapText="1"/>
    </xf>
    <xf numFmtId="0" fontId="11" fillId="2" borderId="0" xfId="0" applyFont="1" applyFill="1" applyAlignment="1" applyProtection="1">
      <alignment vertical="top"/>
    </xf>
    <xf numFmtId="0" fontId="11" fillId="2" borderId="0" xfId="0" applyFont="1" applyFill="1" applyAlignment="1" applyProtection="1">
      <alignment horizontal="center" vertical="top" wrapText="1"/>
    </xf>
    <xf numFmtId="0" fontId="12" fillId="2" borderId="0" xfId="0" applyFont="1" applyFill="1" applyAlignment="1" applyProtection="1">
      <alignment horizontal="center" vertical="top" wrapText="1"/>
    </xf>
    <xf numFmtId="0" fontId="11" fillId="2" borderId="0" xfId="0" applyFont="1" applyFill="1" applyAlignment="1" applyProtection="1">
      <alignment vertical="top" wrapText="1"/>
    </xf>
    <xf numFmtId="0" fontId="11" fillId="2" borderId="3"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0" xfId="0" applyFont="1" applyFill="1" applyAlignment="1" applyProtection="1">
      <alignment vertical="top"/>
    </xf>
    <xf numFmtId="0" fontId="15" fillId="2" borderId="0" xfId="0" applyFont="1" applyFill="1" applyAlignment="1" applyProtection="1">
      <alignment horizontal="center" vertical="top" wrapText="1"/>
    </xf>
    <xf numFmtId="0" fontId="16" fillId="2" borderId="0" xfId="0" applyFont="1" applyFill="1" applyAlignment="1" applyProtection="1">
      <alignment horizontal="center" vertical="top" wrapText="1"/>
    </xf>
  </cellXfs>
  <cellStyles count="1">
    <cellStyle name="Standaard" xfId="0" builtinId="0"/>
  </cellStyles>
  <dxfs count="7">
    <dxf>
      <font>
        <color theme="0"/>
      </font>
      <fill>
        <patternFill>
          <bgColor rgb="FFF28551"/>
        </patternFill>
      </fill>
    </dxf>
    <dxf>
      <font>
        <color theme="0"/>
      </font>
      <fill>
        <patternFill>
          <bgColor rgb="FFB6A36E"/>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
      <font>
        <strike/>
        <color theme="1" tint="0.499984740745262"/>
      </font>
      <fill>
        <patternFill>
          <bgColor theme="2"/>
        </patternFill>
      </fill>
    </dxf>
  </dxfs>
  <tableStyles count="0" defaultTableStyle="TableStyleMedium2" defaultPivotStyle="PivotStyleLight16"/>
  <colors>
    <mruColors>
      <color rgb="FF84C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sks.sharepoint.dnb.nl/sites/tu-OperationeleITRisicos/ATM/ECOPIT%20-%20SBA-ORM%202021%20-%20concept%200.21%20incl%20scorerege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top-down"/>
      <sheetName val="Vragenlijst SBA-ORM"/>
      <sheetName val="Woordenlijst SBA-ORM"/>
      <sheetName val="Structuur"/>
      <sheetName val="Beslistabellen SBA-ORM"/>
      <sheetName val="STT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8A53-6650-440A-9776-4073836FDF60}">
  <dimension ref="A1:R16"/>
  <sheetViews>
    <sheetView zoomScaleNormal="100" workbookViewId="0"/>
  </sheetViews>
  <sheetFormatPr defaultColWidth="8.6640625" defaultRowHeight="14.4" x14ac:dyDescent="0.3"/>
  <cols>
    <col min="1" max="1" width="83.5546875" style="23" customWidth="1"/>
    <col min="2" max="2" width="49.44140625" style="23" bestFit="1" customWidth="1"/>
    <col min="3" max="4" width="20.6640625" style="23" bestFit="1" customWidth="1"/>
    <col min="5" max="5" width="21.33203125" style="23" bestFit="1" customWidth="1"/>
    <col min="6" max="6" width="53.5546875" style="23" bestFit="1" customWidth="1"/>
    <col min="7" max="7" width="31.33203125" style="23" bestFit="1" customWidth="1"/>
    <col min="8" max="8" width="52.33203125" style="23" bestFit="1" customWidth="1"/>
    <col min="9" max="9" width="59" style="23" bestFit="1" customWidth="1"/>
    <col min="10" max="10" width="59" style="23" customWidth="1"/>
    <col min="11" max="11" width="47.33203125" style="23" bestFit="1" customWidth="1"/>
    <col min="12" max="12" width="24.5546875" style="23" customWidth="1"/>
    <col min="13" max="13" width="89.44140625" style="23" customWidth="1"/>
    <col min="14" max="14" width="27.6640625" style="23" customWidth="1"/>
    <col min="15" max="15" width="57.6640625" style="23" customWidth="1"/>
    <col min="16" max="16" width="39.5546875" style="23" customWidth="1"/>
    <col min="17" max="17" width="31.33203125" style="23" bestFit="1" customWidth="1"/>
    <col min="18" max="18" width="21.44140625" style="23" bestFit="1" customWidth="1"/>
    <col min="19" max="19" width="59" style="23" bestFit="1" customWidth="1"/>
    <col min="20" max="16384" width="8.6640625" style="23"/>
  </cols>
  <sheetData>
    <row r="1" spans="1:18" x14ac:dyDescent="0.3">
      <c r="A1" s="23" t="s">
        <v>299</v>
      </c>
      <c r="B1" s="23" t="s">
        <v>22</v>
      </c>
      <c r="C1" s="23" t="s">
        <v>1</v>
      </c>
      <c r="D1" s="23" t="s">
        <v>1</v>
      </c>
      <c r="E1" s="23" t="s">
        <v>1</v>
      </c>
      <c r="F1" s="23" t="s">
        <v>1</v>
      </c>
      <c r="G1" s="23" t="s">
        <v>46</v>
      </c>
      <c r="H1" s="23" t="s">
        <v>49</v>
      </c>
      <c r="I1" s="23" t="s">
        <v>53</v>
      </c>
      <c r="J1" s="23" t="s">
        <v>293</v>
      </c>
      <c r="K1" s="23" t="s">
        <v>76</v>
      </c>
      <c r="L1" s="23" t="s">
        <v>173</v>
      </c>
      <c r="M1" s="23" t="s">
        <v>86</v>
      </c>
      <c r="N1" s="23" t="s">
        <v>93</v>
      </c>
      <c r="O1" s="23" t="s">
        <v>97</v>
      </c>
      <c r="P1" s="23" t="s">
        <v>97</v>
      </c>
      <c r="Q1" s="40" t="s">
        <v>455</v>
      </c>
      <c r="R1" s="23" t="s">
        <v>244</v>
      </c>
    </row>
    <row r="2" spans="1:18" x14ac:dyDescent="0.3">
      <c r="A2" s="23" t="s">
        <v>300</v>
      </c>
      <c r="B2" s="23" t="s">
        <v>23</v>
      </c>
      <c r="C2" s="23" t="s">
        <v>2</v>
      </c>
      <c r="D2" s="23" t="s">
        <v>2</v>
      </c>
      <c r="E2" s="23" t="s">
        <v>25</v>
      </c>
      <c r="F2" s="23" t="s">
        <v>28</v>
      </c>
      <c r="G2" s="23" t="s">
        <v>47</v>
      </c>
      <c r="H2" s="23" t="s">
        <v>50</v>
      </c>
      <c r="I2" s="23" t="s">
        <v>54</v>
      </c>
      <c r="J2" s="23" t="s">
        <v>294</v>
      </c>
      <c r="K2" s="23" t="s">
        <v>77</v>
      </c>
      <c r="L2" s="23" t="s">
        <v>174</v>
      </c>
      <c r="M2" s="23" t="s">
        <v>87</v>
      </c>
      <c r="N2" s="23" t="s">
        <v>94</v>
      </c>
      <c r="O2" s="23" t="s">
        <v>98</v>
      </c>
      <c r="P2" s="23" t="s">
        <v>100</v>
      </c>
      <c r="Q2" s="40" t="s">
        <v>456</v>
      </c>
      <c r="R2" s="23">
        <v>2017</v>
      </c>
    </row>
    <row r="3" spans="1:18" x14ac:dyDescent="0.3">
      <c r="A3" s="23" t="s">
        <v>256</v>
      </c>
      <c r="B3" s="23" t="s">
        <v>24</v>
      </c>
      <c r="C3" s="23" t="s">
        <v>20</v>
      </c>
      <c r="D3" s="23" t="s">
        <v>330</v>
      </c>
      <c r="E3" s="23" t="s">
        <v>26</v>
      </c>
      <c r="F3" s="23" t="s">
        <v>2</v>
      </c>
      <c r="G3" s="23" t="s">
        <v>48</v>
      </c>
      <c r="H3" s="23" t="s">
        <v>51</v>
      </c>
      <c r="I3" s="23" t="s">
        <v>55</v>
      </c>
      <c r="J3" s="23" t="s">
        <v>295</v>
      </c>
      <c r="K3" s="23" t="s">
        <v>78</v>
      </c>
      <c r="L3" s="23" t="s">
        <v>175</v>
      </c>
      <c r="M3" s="23" t="s">
        <v>88</v>
      </c>
      <c r="N3" s="23" t="s">
        <v>95</v>
      </c>
      <c r="O3" s="23" t="s">
        <v>99</v>
      </c>
      <c r="P3" s="23" t="s">
        <v>101</v>
      </c>
      <c r="Q3" s="40" t="s">
        <v>457</v>
      </c>
      <c r="R3" s="23">
        <v>2018</v>
      </c>
    </row>
    <row r="4" spans="1:18" x14ac:dyDescent="0.3">
      <c r="A4" s="23" t="s">
        <v>257</v>
      </c>
      <c r="B4" s="23" t="s">
        <v>2</v>
      </c>
      <c r="D4" s="23" t="s">
        <v>20</v>
      </c>
      <c r="E4" s="23" t="s">
        <v>20</v>
      </c>
      <c r="F4" s="23" t="s">
        <v>20</v>
      </c>
      <c r="G4" s="23" t="s">
        <v>2</v>
      </c>
      <c r="H4" s="23" t="s">
        <v>20</v>
      </c>
      <c r="I4" s="23" t="s">
        <v>56</v>
      </c>
      <c r="J4" s="23" t="s">
        <v>2</v>
      </c>
      <c r="K4" s="23" t="s">
        <v>20</v>
      </c>
      <c r="L4" s="23" t="s">
        <v>176</v>
      </c>
      <c r="M4" s="23" t="s">
        <v>89</v>
      </c>
      <c r="N4" s="23" t="s">
        <v>96</v>
      </c>
      <c r="O4" s="23" t="s">
        <v>20</v>
      </c>
      <c r="P4" s="23" t="s">
        <v>20</v>
      </c>
      <c r="Q4" s="40" t="s">
        <v>458</v>
      </c>
      <c r="R4" s="23">
        <v>2019</v>
      </c>
    </row>
    <row r="5" spans="1:18" x14ac:dyDescent="0.3">
      <c r="A5" s="23" t="s">
        <v>19</v>
      </c>
      <c r="B5" s="23" t="s">
        <v>20</v>
      </c>
      <c r="G5" s="23" t="s">
        <v>20</v>
      </c>
      <c r="I5" s="23" t="s">
        <v>20</v>
      </c>
      <c r="J5" s="23" t="s">
        <v>20</v>
      </c>
      <c r="L5" s="23" t="s">
        <v>177</v>
      </c>
      <c r="M5" s="23" t="s">
        <v>20</v>
      </c>
      <c r="N5" s="23" t="s">
        <v>2</v>
      </c>
      <c r="Q5" s="40" t="s">
        <v>459</v>
      </c>
      <c r="R5" s="23">
        <v>2020</v>
      </c>
    </row>
    <row r="6" spans="1:18" x14ac:dyDescent="0.3">
      <c r="L6" s="23" t="s">
        <v>79</v>
      </c>
      <c r="N6" s="23" t="s">
        <v>20</v>
      </c>
      <c r="Q6" s="40" t="s">
        <v>460</v>
      </c>
      <c r="R6" s="23">
        <v>2021</v>
      </c>
    </row>
    <row r="7" spans="1:18" x14ac:dyDescent="0.3">
      <c r="L7" s="23" t="s">
        <v>80</v>
      </c>
      <c r="Q7" s="40" t="s">
        <v>461</v>
      </c>
      <c r="R7" s="23">
        <v>2022</v>
      </c>
    </row>
    <row r="8" spans="1:18" x14ac:dyDescent="0.3">
      <c r="L8" s="23" t="s">
        <v>20</v>
      </c>
      <c r="Q8" s="40" t="s">
        <v>462</v>
      </c>
      <c r="R8" s="23" t="s">
        <v>20</v>
      </c>
    </row>
    <row r="9" spans="1:18" x14ac:dyDescent="0.3">
      <c r="Q9" s="40" t="s">
        <v>463</v>
      </c>
    </row>
    <row r="10" spans="1:18" x14ac:dyDescent="0.3">
      <c r="Q10" s="40" t="s">
        <v>464</v>
      </c>
    </row>
    <row r="11" spans="1:18" x14ac:dyDescent="0.3">
      <c r="Q11" s="40" t="s">
        <v>465</v>
      </c>
    </row>
    <row r="12" spans="1:18" x14ac:dyDescent="0.3">
      <c r="Q12" s="40" t="s">
        <v>466</v>
      </c>
    </row>
    <row r="13" spans="1:18" x14ac:dyDescent="0.3">
      <c r="Q13" s="23" t="s">
        <v>20</v>
      </c>
    </row>
    <row r="16" spans="1:18" x14ac:dyDescent="0.3">
      <c r="A16" s="2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C0634-C24B-4767-9BB9-3B8D7C006B3D}">
  <dimension ref="E3:G33"/>
  <sheetViews>
    <sheetView tabSelected="1" workbookViewId="0">
      <selection activeCell="G4" sqref="G4"/>
    </sheetView>
  </sheetViews>
  <sheetFormatPr defaultColWidth="9.33203125" defaultRowHeight="14.4" x14ac:dyDescent="0.3"/>
  <cols>
    <col min="1" max="4" width="1.6640625" style="58" customWidth="1"/>
    <col min="5" max="5" width="2.5546875" style="59" customWidth="1"/>
    <col min="6" max="6" width="2.6640625" style="6" customWidth="1"/>
    <col min="7" max="7" width="139.33203125" style="60" customWidth="1"/>
    <col min="8" max="16384" width="9.33203125" style="58"/>
  </cols>
  <sheetData>
    <row r="3" spans="5:7" x14ac:dyDescent="0.3">
      <c r="E3" s="55" t="s">
        <v>361</v>
      </c>
      <c r="F3" s="56"/>
      <c r="G3" s="57"/>
    </row>
    <row r="4" spans="5:7" ht="79.8" x14ac:dyDescent="0.3">
      <c r="G4" s="60" t="s">
        <v>496</v>
      </c>
    </row>
    <row r="6" spans="5:7" x14ac:dyDescent="0.3">
      <c r="E6" s="55" t="s">
        <v>362</v>
      </c>
      <c r="F6" s="56"/>
      <c r="G6" s="57"/>
    </row>
    <row r="7" spans="5:7" x14ac:dyDescent="0.3">
      <c r="G7" s="60" t="s">
        <v>497</v>
      </c>
    </row>
    <row r="8" spans="5:7" x14ac:dyDescent="0.3">
      <c r="G8" s="60" t="s">
        <v>375</v>
      </c>
    </row>
    <row r="9" spans="5:7" x14ac:dyDescent="0.3">
      <c r="G9" s="60" t="s">
        <v>374</v>
      </c>
    </row>
    <row r="11" spans="5:7" x14ac:dyDescent="0.3">
      <c r="E11" s="55" t="s">
        <v>376</v>
      </c>
      <c r="F11" s="56"/>
      <c r="G11" s="57"/>
    </row>
    <row r="12" spans="5:7" ht="11.4" x14ac:dyDescent="0.3">
      <c r="F12" s="58" t="s">
        <v>363</v>
      </c>
    </row>
    <row r="13" spans="5:7" ht="22.8" x14ac:dyDescent="0.3">
      <c r="F13" s="58"/>
      <c r="G13" s="60" t="s">
        <v>498</v>
      </c>
    </row>
    <row r="14" spans="5:7" ht="11.4" x14ac:dyDescent="0.3">
      <c r="F14" s="58" t="s">
        <v>371</v>
      </c>
    </row>
    <row r="15" spans="5:7" ht="11.4" x14ac:dyDescent="0.3">
      <c r="F15" s="58"/>
      <c r="G15" s="60" t="s">
        <v>372</v>
      </c>
    </row>
    <row r="16" spans="5:7" ht="34.200000000000003" x14ac:dyDescent="0.3">
      <c r="F16" s="58"/>
      <c r="G16" s="60" t="s">
        <v>499</v>
      </c>
    </row>
    <row r="17" spans="6:7" ht="11.4" x14ac:dyDescent="0.3">
      <c r="F17" s="58" t="s">
        <v>364</v>
      </c>
    </row>
    <row r="18" spans="6:7" ht="11.4" x14ac:dyDescent="0.3">
      <c r="F18" s="58"/>
      <c r="G18" s="60" t="s">
        <v>500</v>
      </c>
    </row>
    <row r="19" spans="6:7" ht="11.4" x14ac:dyDescent="0.3">
      <c r="F19" s="58"/>
      <c r="G19" s="60" t="s">
        <v>369</v>
      </c>
    </row>
    <row r="20" spans="6:7" ht="11.4" x14ac:dyDescent="0.3">
      <c r="F20" s="58"/>
      <c r="G20" s="60" t="s">
        <v>370</v>
      </c>
    </row>
    <row r="21" spans="6:7" ht="22.8" x14ac:dyDescent="0.3">
      <c r="F21" s="58"/>
      <c r="G21" s="60" t="s">
        <v>547</v>
      </c>
    </row>
    <row r="22" spans="6:7" ht="22.8" x14ac:dyDescent="0.3">
      <c r="F22" s="58"/>
      <c r="G22" s="60" t="s">
        <v>548</v>
      </c>
    </row>
    <row r="23" spans="6:7" x14ac:dyDescent="0.3">
      <c r="F23" s="6" t="s">
        <v>365</v>
      </c>
    </row>
    <row r="24" spans="6:7" ht="22.8" x14ac:dyDescent="0.3">
      <c r="F24" s="58"/>
      <c r="G24" s="60" t="s">
        <v>501</v>
      </c>
    </row>
    <row r="25" spans="6:7" ht="11.4" x14ac:dyDescent="0.3">
      <c r="F25" s="58" t="s">
        <v>373</v>
      </c>
    </row>
    <row r="26" spans="6:7" ht="11.4" x14ac:dyDescent="0.3">
      <c r="F26" s="58"/>
      <c r="G26" s="60" t="s">
        <v>502</v>
      </c>
    </row>
    <row r="27" spans="6:7" ht="45.6" x14ac:dyDescent="0.3">
      <c r="F27" s="58"/>
      <c r="G27" s="60" t="s">
        <v>549</v>
      </c>
    </row>
    <row r="28" spans="6:7" ht="22.8" x14ac:dyDescent="0.3">
      <c r="F28" s="58"/>
      <c r="G28" s="60" t="s">
        <v>368</v>
      </c>
    </row>
    <row r="29" spans="6:7" ht="11.4" x14ac:dyDescent="0.3">
      <c r="F29" s="58"/>
      <c r="G29" s="60" t="s">
        <v>550</v>
      </c>
    </row>
    <row r="30" spans="6:7" ht="22.8" x14ac:dyDescent="0.3">
      <c r="F30" s="58"/>
      <c r="G30" s="60" t="s">
        <v>551</v>
      </c>
    </row>
    <row r="31" spans="6:7" ht="11.4" x14ac:dyDescent="0.3">
      <c r="F31" s="58" t="s">
        <v>366</v>
      </c>
    </row>
    <row r="32" spans="6:7" ht="11.4" x14ac:dyDescent="0.3">
      <c r="F32" s="58"/>
      <c r="G32" s="60" t="s">
        <v>367</v>
      </c>
    </row>
    <row r="33" spans="6:7" ht="22.8" x14ac:dyDescent="0.3">
      <c r="F33" s="58"/>
      <c r="G33" s="60" t="s">
        <v>503</v>
      </c>
    </row>
  </sheetData>
  <sheetProtection algorithmName="SHA-512" hashValue="/qvWIVd6dLMXr4Lhgzyg2Lq2ZKtqNyOYNRHbnElGCrqG7YevqHLrkORGAprSDYmnyz+pRj7tQTdXwFk0djRzjA==" saltValue="xtiT31IPoDu4A9I/mnvQn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DE52-CF43-4C45-972E-66D5943DEB80}">
  <dimension ref="A1:F23"/>
  <sheetViews>
    <sheetView workbookViewId="0">
      <selection activeCell="D5" sqref="D5"/>
    </sheetView>
  </sheetViews>
  <sheetFormatPr defaultColWidth="8.6640625" defaultRowHeight="14.4" x14ac:dyDescent="0.3"/>
  <cols>
    <col min="1" max="1" width="17.6640625" style="5" bestFit="1" customWidth="1"/>
    <col min="2" max="2" width="40.5546875" style="5" customWidth="1"/>
    <col min="3" max="3" width="33.6640625" style="5" customWidth="1"/>
    <col min="4" max="4" width="44.6640625" style="5" customWidth="1"/>
    <col min="5" max="16384" width="8.6640625" style="5"/>
  </cols>
  <sheetData>
    <row r="1" spans="1:6" x14ac:dyDescent="0.3">
      <c r="A1" s="7" t="s">
        <v>0</v>
      </c>
      <c r="B1" s="7" t="s">
        <v>0</v>
      </c>
      <c r="C1" s="7" t="s">
        <v>0</v>
      </c>
      <c r="D1" s="7" t="s">
        <v>0</v>
      </c>
    </row>
    <row r="2" spans="1:6" x14ac:dyDescent="0.3">
      <c r="A2" s="8"/>
      <c r="B2" s="8"/>
      <c r="C2" s="8"/>
      <c r="D2" s="8"/>
    </row>
    <row r="3" spans="1:6" x14ac:dyDescent="0.3">
      <c r="A3" s="8"/>
      <c r="B3" s="8"/>
      <c r="C3" s="8"/>
      <c r="D3" s="8"/>
    </row>
    <row r="4" spans="1:6" ht="18" customHeight="1" x14ac:dyDescent="0.3">
      <c r="A4" s="69" t="s">
        <v>3</v>
      </c>
      <c r="B4" s="64"/>
      <c r="C4" s="65"/>
      <c r="D4" s="9"/>
    </row>
    <row r="5" spans="1:6" ht="18" customHeight="1" x14ac:dyDescent="0.3">
      <c r="A5" s="70"/>
      <c r="B5" s="10" t="s">
        <v>16</v>
      </c>
      <c r="C5" s="26"/>
      <c r="D5" s="11" t="s">
        <v>4</v>
      </c>
    </row>
    <row r="6" spans="1:6" ht="18" customHeight="1" x14ac:dyDescent="0.3">
      <c r="A6" s="70"/>
      <c r="B6" s="10" t="s">
        <v>5</v>
      </c>
      <c r="C6" s="26"/>
      <c r="D6" s="11" t="s">
        <v>6</v>
      </c>
    </row>
    <row r="7" spans="1:6" ht="18" customHeight="1" x14ac:dyDescent="0.3">
      <c r="A7" s="70"/>
      <c r="B7" s="66" t="s">
        <v>7</v>
      </c>
      <c r="C7" s="26"/>
      <c r="D7" s="9"/>
    </row>
    <row r="8" spans="1:6" ht="18" customHeight="1" x14ac:dyDescent="0.3">
      <c r="A8" s="70"/>
      <c r="B8" s="66"/>
      <c r="C8" s="27" t="s">
        <v>8</v>
      </c>
      <c r="D8" s="11" t="s">
        <v>9</v>
      </c>
    </row>
    <row r="9" spans="1:6" ht="18" customHeight="1" x14ac:dyDescent="0.3">
      <c r="A9" s="70"/>
      <c r="B9" s="66"/>
      <c r="C9" s="27" t="s">
        <v>10</v>
      </c>
      <c r="D9" s="11" t="s">
        <v>9</v>
      </c>
    </row>
    <row r="10" spans="1:6" ht="18" customHeight="1" x14ac:dyDescent="0.3">
      <c r="A10" s="70"/>
      <c r="B10" s="66"/>
      <c r="C10" s="27" t="s">
        <v>11</v>
      </c>
      <c r="D10" s="11" t="s">
        <v>12</v>
      </c>
    </row>
    <row r="11" spans="1:6" ht="18" customHeight="1" x14ac:dyDescent="0.3">
      <c r="A11" s="70"/>
      <c r="B11" s="66"/>
      <c r="C11" s="27" t="s">
        <v>13</v>
      </c>
      <c r="D11" s="11" t="s">
        <v>14</v>
      </c>
    </row>
    <row r="12" spans="1:6" ht="18" customHeight="1" x14ac:dyDescent="0.3">
      <c r="A12" s="70"/>
      <c r="B12" s="67"/>
      <c r="C12" s="27" t="s">
        <v>15</v>
      </c>
      <c r="D12" s="11" t="s">
        <v>9</v>
      </c>
    </row>
    <row r="13" spans="1:6" ht="18" customHeight="1" x14ac:dyDescent="0.3">
      <c r="A13" s="70"/>
      <c r="B13" s="25" t="s">
        <v>382</v>
      </c>
      <c r="C13" s="28"/>
      <c r="D13" s="11" t="s">
        <v>383</v>
      </c>
    </row>
    <row r="14" spans="1:6" ht="72.75" customHeight="1" x14ac:dyDescent="0.3">
      <c r="A14" s="70"/>
      <c r="B14" s="25" t="s">
        <v>504</v>
      </c>
      <c r="C14" s="28"/>
      <c r="D14" s="11" t="s">
        <v>9</v>
      </c>
    </row>
    <row r="15" spans="1:6" ht="18" customHeight="1" x14ac:dyDescent="0.3">
      <c r="A15" s="70"/>
      <c r="B15" s="66" t="s">
        <v>553</v>
      </c>
      <c r="C15" s="26"/>
      <c r="D15" s="9"/>
      <c r="F15" s="19"/>
    </row>
    <row r="16" spans="1:6" ht="18" customHeight="1" x14ac:dyDescent="0.3">
      <c r="A16" s="70"/>
      <c r="B16" s="66"/>
      <c r="C16" s="27" t="s">
        <v>8</v>
      </c>
      <c r="D16" s="11" t="s">
        <v>9</v>
      </c>
      <c r="F16" s="19"/>
    </row>
    <row r="17" spans="1:4" ht="18" customHeight="1" x14ac:dyDescent="0.3">
      <c r="A17" s="70"/>
      <c r="B17" s="66"/>
      <c r="C17" s="27" t="s">
        <v>10</v>
      </c>
      <c r="D17" s="11" t="s">
        <v>9</v>
      </c>
    </row>
    <row r="18" spans="1:4" ht="18" customHeight="1" x14ac:dyDescent="0.3">
      <c r="A18" s="70"/>
      <c r="B18" s="66"/>
      <c r="C18" s="27" t="s">
        <v>11</v>
      </c>
      <c r="D18" s="11" t="s">
        <v>12</v>
      </c>
    </row>
    <row r="19" spans="1:4" ht="18" customHeight="1" x14ac:dyDescent="0.3">
      <c r="A19" s="70"/>
      <c r="B19" s="66"/>
      <c r="C19" s="27" t="s">
        <v>13</v>
      </c>
      <c r="D19" s="11" t="s">
        <v>14</v>
      </c>
    </row>
    <row r="20" spans="1:4" ht="18" customHeight="1" x14ac:dyDescent="0.3">
      <c r="A20" s="71"/>
      <c r="B20" s="68"/>
      <c r="C20" s="29" t="s">
        <v>15</v>
      </c>
      <c r="D20" s="11" t="s">
        <v>9</v>
      </c>
    </row>
    <row r="21" spans="1:4" ht="18" customHeight="1" x14ac:dyDescent="0.3">
      <c r="A21" s="30" t="s">
        <v>554</v>
      </c>
      <c r="B21" s="30"/>
    </row>
    <row r="22" spans="1:4" x14ac:dyDescent="0.3">
      <c r="B22" s="54" t="s">
        <v>505</v>
      </c>
      <c r="C22" s="61">
        <f>173+27-COUNTBLANK(Vragenlijst!O4:O203)</f>
        <v>173</v>
      </c>
    </row>
    <row r="23" spans="1:4" ht="18" customHeight="1" x14ac:dyDescent="0.3">
      <c r="A23" s="31" t="s">
        <v>384</v>
      </c>
      <c r="B23" s="31"/>
    </row>
  </sheetData>
  <sheetProtection algorithmName="SHA-512" hashValue="MVbBi02WaH7TAUN8jTR21Wf5hdKKYt09tjbEQSevRymUTQjl9C3G67dWQVUqKMrSd37h4OYXWE4sEF0ILPKBEA==" saltValue="ek080eINUJhsmPYna+GadQ==" spinCount="100000" sheet="1" selectLockedCells="1"/>
  <mergeCells count="4">
    <mergeCell ref="B4:C4"/>
    <mergeCell ref="B7:B12"/>
    <mergeCell ref="B15:B20"/>
    <mergeCell ref="A4:A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C39-E602-4992-AE85-AB9E6C2A710A}">
  <dimension ref="A1:O243"/>
  <sheetViews>
    <sheetView zoomScale="95" zoomScaleNormal="95" workbookViewId="0">
      <selection activeCell="D4" sqref="D4"/>
    </sheetView>
  </sheetViews>
  <sheetFormatPr defaultColWidth="8.6640625" defaultRowHeight="14.4" x14ac:dyDescent="0.3"/>
  <cols>
    <col min="1" max="1" width="3" style="33" customWidth="1"/>
    <col min="2" max="2" width="13.33203125" style="2" bestFit="1" customWidth="1"/>
    <col min="3" max="3" width="79.6640625" style="2" customWidth="1"/>
    <col min="4" max="4" width="57.33203125" style="2" customWidth="1"/>
    <col min="5" max="5" width="19" style="2" customWidth="1"/>
    <col min="6" max="6" width="10.44140625" style="2" hidden="1" customWidth="1"/>
    <col min="7" max="7" width="9.33203125" style="63" hidden="1" customWidth="1"/>
    <col min="8" max="12" width="8.6640625" style="4" hidden="1" customWidth="1"/>
    <col min="13" max="13" width="5.6640625" style="22" hidden="1" customWidth="1"/>
    <col min="14" max="14" width="28" style="36" customWidth="1"/>
    <col min="15" max="15" width="28.6640625" style="37" customWidth="1"/>
    <col min="16" max="16384" width="8.6640625" style="2"/>
  </cols>
  <sheetData>
    <row r="1" spans="1:15" ht="27.6" customHeight="1" x14ac:dyDescent="0.3">
      <c r="A1" s="1" t="s">
        <v>0</v>
      </c>
      <c r="B1" s="1" t="s">
        <v>0</v>
      </c>
      <c r="C1" s="1" t="s">
        <v>0</v>
      </c>
      <c r="D1" s="1" t="s">
        <v>0</v>
      </c>
      <c r="E1" s="1" t="s">
        <v>0</v>
      </c>
      <c r="F1" s="1" t="s">
        <v>0</v>
      </c>
      <c r="G1" s="62" t="s">
        <v>0</v>
      </c>
      <c r="H1" s="4" t="s">
        <v>329</v>
      </c>
      <c r="I1" s="4" t="s">
        <v>240</v>
      </c>
      <c r="J1" s="4" t="s">
        <v>241</v>
      </c>
      <c r="K1" s="4" t="s">
        <v>242</v>
      </c>
      <c r="L1" s="4" t="s">
        <v>243</v>
      </c>
      <c r="M1" s="21"/>
      <c r="N1" s="35" t="s">
        <v>323</v>
      </c>
    </row>
    <row r="2" spans="1:15" ht="15" customHeight="1" x14ac:dyDescent="0.3">
      <c r="A2" s="1"/>
      <c r="B2" s="1"/>
      <c r="C2" s="1"/>
      <c r="D2" s="1"/>
    </row>
    <row r="3" spans="1:15" s="6" customFormat="1" ht="21" customHeight="1" x14ac:dyDescent="0.3">
      <c r="A3" s="1" t="s">
        <v>377</v>
      </c>
      <c r="B3" s="16"/>
      <c r="C3" s="17" t="s">
        <v>18</v>
      </c>
      <c r="D3" s="18"/>
      <c r="G3" s="63"/>
      <c r="H3" s="4"/>
      <c r="I3" s="4"/>
      <c r="J3" s="4"/>
      <c r="K3" s="4"/>
      <c r="L3" s="4"/>
      <c r="M3" s="22"/>
      <c r="N3" s="36"/>
      <c r="O3" s="37"/>
    </row>
    <row r="4" spans="1:15" s="6" customFormat="1" ht="27" customHeight="1" x14ac:dyDescent="0.3">
      <c r="A4" s="1" t="s">
        <v>378</v>
      </c>
      <c r="B4" s="3" t="s">
        <v>234</v>
      </c>
      <c r="C4" s="3" t="s">
        <v>407</v>
      </c>
      <c r="D4" s="41" t="s">
        <v>17</v>
      </c>
      <c r="E4" s="33" t="str">
        <f>IF(D4=Lists!A1,1,IF(D4=Lists!A2,2,IF(D4=Lists!A3,3,IF(D4=Lists!A4,4,IF(D4=Lists!A5,5,"")))))</f>
        <v/>
      </c>
      <c r="G4" s="63" t="b">
        <f>AND($H4&lt;&gt;$E$4,$I4&lt;&gt;$E$4,$J4&lt;&gt;$E$4,$K4&lt;&gt;$E$4,$L4&lt;&gt;$E$4,$M4&lt;&gt;$E$4)</f>
        <v>0</v>
      </c>
      <c r="H4" s="4">
        <v>1</v>
      </c>
      <c r="I4" s="4">
        <v>2</v>
      </c>
      <c r="J4" s="4">
        <v>3</v>
      </c>
      <c r="K4" s="4">
        <v>4</v>
      </c>
      <c r="L4" s="4">
        <v>5</v>
      </c>
      <c r="M4" s="22"/>
      <c r="N4" s="36" t="s">
        <v>318</v>
      </c>
      <c r="O4" s="38" t="str">
        <f>IF(G4=TRUE,"",IF(OR(D4="",D4="Type instelling"),"Keuzelijst is niet ingevuld.",""))</f>
        <v>Keuzelijst is niet ingevuld.</v>
      </c>
    </row>
    <row r="5" spans="1:15" s="6" customFormat="1" ht="18" customHeight="1" x14ac:dyDescent="0.3">
      <c r="A5" s="1" t="s">
        <v>378</v>
      </c>
      <c r="B5" s="3" t="s">
        <v>235</v>
      </c>
      <c r="C5" s="3" t="s">
        <v>509</v>
      </c>
      <c r="D5" s="42" t="s">
        <v>21</v>
      </c>
      <c r="E5" s="12"/>
      <c r="G5" s="63" t="b">
        <f t="shared" ref="G5:G7" si="0">AND($H5&lt;&gt;$E$4,$I5&lt;&gt;$E$4,$J5&lt;&gt;$E$4,$K5&lt;&gt;$E$4,$L5&lt;&gt;$E$4,$M5&lt;&gt;$E$4)</f>
        <v>0</v>
      </c>
      <c r="H5" s="4">
        <v>1</v>
      </c>
      <c r="I5" s="4">
        <v>2</v>
      </c>
      <c r="J5" s="4">
        <v>3</v>
      </c>
      <c r="K5" s="4">
        <v>4</v>
      </c>
      <c r="L5" s="4">
        <v>5</v>
      </c>
      <c r="M5" s="22"/>
      <c r="N5" s="36" t="s">
        <v>320</v>
      </c>
      <c r="O5" s="38" t="str">
        <f>IF(G5=TRUE,"",IF(D5="Bedrag","Geheel niet-negatief getal invullen.",IF(D5="","Geheel niet-negatief getal invullen.",IF(AND(D5&gt;=0,ROUND(D5,0)=D5),"",))))</f>
        <v>Geheel niet-negatief getal invullen.</v>
      </c>
    </row>
    <row r="6" spans="1:15" s="6" customFormat="1" ht="27" customHeight="1" x14ac:dyDescent="0.3">
      <c r="A6" s="1" t="s">
        <v>378</v>
      </c>
      <c r="B6" s="3" t="s">
        <v>236</v>
      </c>
      <c r="C6" s="3" t="s">
        <v>430</v>
      </c>
      <c r="D6" s="42" t="s">
        <v>21</v>
      </c>
      <c r="E6" s="12"/>
      <c r="G6" s="63" t="b">
        <f t="shared" si="0"/>
        <v>0</v>
      </c>
      <c r="H6" s="4">
        <v>1</v>
      </c>
      <c r="I6" s="4">
        <v>2</v>
      </c>
      <c r="J6" s="4">
        <v>3</v>
      </c>
      <c r="K6" s="4">
        <v>4</v>
      </c>
      <c r="L6" s="4">
        <v>5</v>
      </c>
      <c r="M6" s="22"/>
      <c r="N6" s="36" t="s">
        <v>321</v>
      </c>
      <c r="O6" s="38" t="str">
        <f>IF(G6=TRUE,"",IF(D6="Bedrag","Geheel niet-negatief getal invullen.",IF(D6="","Geheel niet-negatief getal invullen.",IF(AND(D6&gt;=0,ROUND(D6,0)=D6),"",))))</f>
        <v>Geheel niet-negatief getal invullen.</v>
      </c>
    </row>
    <row r="7" spans="1:15" s="6" customFormat="1" ht="27" customHeight="1" x14ac:dyDescent="0.3">
      <c r="A7" s="1" t="s">
        <v>378</v>
      </c>
      <c r="B7" s="3" t="s">
        <v>280</v>
      </c>
      <c r="C7" s="3" t="s">
        <v>431</v>
      </c>
      <c r="D7" s="42" t="s">
        <v>21</v>
      </c>
      <c r="E7" s="12"/>
      <c r="G7" s="63" t="b">
        <f t="shared" si="0"/>
        <v>0</v>
      </c>
      <c r="H7" s="4">
        <v>1</v>
      </c>
      <c r="I7" s="4">
        <v>2</v>
      </c>
      <c r="J7" s="4">
        <v>3</v>
      </c>
      <c r="K7" s="4">
        <v>4</v>
      </c>
      <c r="L7" s="4">
        <v>5</v>
      </c>
      <c r="M7" s="22"/>
      <c r="N7" s="36" t="s">
        <v>322</v>
      </c>
      <c r="O7" s="38" t="str">
        <f>IF(G7=TRUE,"",IF(D7="Bedrag","Geheel niet-negatief getal invullen.",IF(D7="","Geheel niet-negatief getal invullen.",IF(AND(D7&gt;=0,ROUND(D7,0)=D7),"",))))</f>
        <v>Geheel niet-negatief getal invullen.</v>
      </c>
    </row>
    <row r="8" spans="1:15" ht="21" customHeight="1" x14ac:dyDescent="0.3">
      <c r="A8" s="1" t="s">
        <v>377</v>
      </c>
      <c r="B8" s="16"/>
      <c r="C8" s="17" t="s">
        <v>149</v>
      </c>
      <c r="D8" s="18"/>
      <c r="J8" s="4" t="s">
        <v>27</v>
      </c>
    </row>
    <row r="9" spans="1:15" s="6" customFormat="1" ht="18" customHeight="1" x14ac:dyDescent="0.3">
      <c r="A9" s="1" t="s">
        <v>379</v>
      </c>
      <c r="B9" s="13"/>
      <c r="C9" s="14" t="s">
        <v>151</v>
      </c>
      <c r="D9" s="15"/>
      <c r="G9" s="63"/>
      <c r="H9" s="4"/>
      <c r="I9" s="4"/>
      <c r="J9" s="4" t="s">
        <v>27</v>
      </c>
      <c r="K9" s="4"/>
      <c r="L9" s="4"/>
      <c r="M9" s="22"/>
      <c r="N9" s="36"/>
      <c r="O9" s="37"/>
    </row>
    <row r="10" spans="1:15" ht="36" customHeight="1" x14ac:dyDescent="0.3">
      <c r="A10" s="33" t="s">
        <v>378</v>
      </c>
      <c r="B10" s="3" t="s">
        <v>43</v>
      </c>
      <c r="C10" s="3" t="s">
        <v>420</v>
      </c>
      <c r="D10" s="43" t="s">
        <v>267</v>
      </c>
      <c r="E10" s="6"/>
      <c r="G10" s="63" t="b">
        <f t="shared" ref="G10" si="1">AND($H10&lt;&gt;$E$4,$I10&lt;&gt;$E$4,$J10&lt;&gt;$E$4,$K10&lt;&gt;$E$4,$L10&lt;&gt;$E$4,$M10&lt;&gt;$E$4)</f>
        <v>0</v>
      </c>
      <c r="H10" s="4">
        <v>1</v>
      </c>
      <c r="I10" s="4">
        <v>2</v>
      </c>
      <c r="J10" s="4">
        <v>3</v>
      </c>
      <c r="K10" s="4">
        <v>4</v>
      </c>
      <c r="L10" s="4">
        <v>5</v>
      </c>
      <c r="N10" s="36" t="s">
        <v>318</v>
      </c>
      <c r="O10" s="38" t="str">
        <f>IF(G10=TRUE,"",IF(OR(D10="",D10="Ja, separaat voor dit specifieke onderwerp|Ja, gecombineerd met andere specifieke onderwerpen|Ja, opgenomen in hoger beleid|Nee|Antwoord niet bekend"),"Keuzelijst is niet ingevuld.",""))</f>
        <v>Keuzelijst is niet ingevuld.</v>
      </c>
    </row>
    <row r="11" spans="1:15" s="5" customFormat="1" ht="36" customHeight="1" x14ac:dyDescent="0.3">
      <c r="A11" s="34" t="s">
        <v>380</v>
      </c>
      <c r="B11" s="20" t="s">
        <v>42</v>
      </c>
      <c r="C11" s="3" t="s">
        <v>245</v>
      </c>
      <c r="D11" s="44" t="s">
        <v>237</v>
      </c>
      <c r="E11" s="44" t="s">
        <v>238</v>
      </c>
      <c r="G11" s="63" t="b">
        <f t="shared" ref="G11:G22" si="2">OR(AND($H11&lt;&gt;$E$4,$I11&lt;&gt;$E$4,$J11&lt;&gt;$E$4,$K11&lt;&gt;$E$4,$L11&lt;&gt;$E$4,$M11&lt;&gt;$E$4),$D$10="Nee",$D$10="Antwoord niet bekend")</f>
        <v>0</v>
      </c>
      <c r="H11" s="4"/>
      <c r="I11" s="4">
        <v>2</v>
      </c>
      <c r="J11" s="4">
        <v>3</v>
      </c>
      <c r="K11" s="4"/>
      <c r="L11" s="4">
        <v>5</v>
      </c>
      <c r="M11" s="22"/>
      <c r="N11" s="36" t="s">
        <v>319</v>
      </c>
      <c r="O11" s="39" t="str">
        <f>IF(G11=TRUE,"",IF(OR(D11="",E11="",D11="Maand",E11="Jaar"),"Geldige datum in format mm jjjj invullen.",""))</f>
        <v>Geldige datum in format mm jjjj invullen.</v>
      </c>
    </row>
    <row r="12" spans="1:15" s="6" customFormat="1" ht="27" customHeight="1" x14ac:dyDescent="0.3">
      <c r="A12" s="33" t="s">
        <v>380</v>
      </c>
      <c r="B12" s="3" t="s">
        <v>38</v>
      </c>
      <c r="C12" s="3" t="s">
        <v>385</v>
      </c>
      <c r="G12" s="63" t="b">
        <f t="shared" si="2"/>
        <v>0</v>
      </c>
      <c r="H12" s="4"/>
      <c r="I12" s="4">
        <v>2</v>
      </c>
      <c r="J12" s="4">
        <v>3</v>
      </c>
      <c r="K12" s="4"/>
      <c r="L12" s="4">
        <v>5</v>
      </c>
      <c r="M12" s="22"/>
      <c r="N12" s="36"/>
      <c r="O12" s="37"/>
    </row>
    <row r="13" spans="1:15" s="6" customFormat="1" ht="27" customHeight="1" x14ac:dyDescent="0.3">
      <c r="A13" s="33" t="s">
        <v>381</v>
      </c>
      <c r="B13" s="3" t="s">
        <v>39</v>
      </c>
      <c r="C13" s="3" t="s">
        <v>449</v>
      </c>
      <c r="D13" s="41" t="s">
        <v>268</v>
      </c>
      <c r="G13" s="63" t="b">
        <f t="shared" si="2"/>
        <v>0</v>
      </c>
      <c r="H13" s="4"/>
      <c r="I13" s="4">
        <v>2</v>
      </c>
      <c r="J13" s="4">
        <v>3</v>
      </c>
      <c r="K13" s="4"/>
      <c r="L13" s="4">
        <v>5</v>
      </c>
      <c r="M13" s="22"/>
      <c r="N13" s="36" t="s">
        <v>318</v>
      </c>
      <c r="O13" s="38" t="str">
        <f>IF(G13=TRUE,"",IF(OR(D13="",D13="Ja|Nee|Antwoord niet bekend"),"Keuzelijst is niet ingevuld.",""))</f>
        <v>Keuzelijst is niet ingevuld.</v>
      </c>
    </row>
    <row r="14" spans="1:15" ht="27" customHeight="1" x14ac:dyDescent="0.3">
      <c r="A14" s="33" t="s">
        <v>381</v>
      </c>
      <c r="B14" s="3" t="s">
        <v>40</v>
      </c>
      <c r="C14" s="3" t="s">
        <v>258</v>
      </c>
      <c r="D14" s="41" t="s">
        <v>268</v>
      </c>
      <c r="E14" s="6"/>
      <c r="G14" s="63" t="b">
        <f t="shared" si="2"/>
        <v>0</v>
      </c>
      <c r="I14" s="4">
        <v>2</v>
      </c>
      <c r="J14" s="4">
        <v>3</v>
      </c>
      <c r="L14" s="4">
        <v>5</v>
      </c>
      <c r="N14" s="36" t="s">
        <v>318</v>
      </c>
      <c r="O14" s="38" t="str">
        <f>IF(G14=TRUE,"",IF(OR(D14="",D14="Ja|Nee|Antwoord niet bekend"),"Keuzelijst is niet ingevuld.",""))</f>
        <v>Keuzelijst is niet ingevuld.</v>
      </c>
    </row>
    <row r="15" spans="1:15" s="6" customFormat="1" ht="18" customHeight="1" x14ac:dyDescent="0.3">
      <c r="A15" s="33" t="s">
        <v>381</v>
      </c>
      <c r="B15" s="3" t="s">
        <v>41</v>
      </c>
      <c r="C15" s="3" t="s">
        <v>529</v>
      </c>
      <c r="D15" s="41" t="s">
        <v>268</v>
      </c>
      <c r="G15" s="63" t="b">
        <f t="shared" si="2"/>
        <v>0</v>
      </c>
      <c r="H15" s="4"/>
      <c r="I15" s="4">
        <v>2</v>
      </c>
      <c r="J15" s="4">
        <v>3</v>
      </c>
      <c r="K15" s="4"/>
      <c r="L15" s="4">
        <v>5</v>
      </c>
      <c r="M15" s="22"/>
      <c r="N15" s="36" t="s">
        <v>318</v>
      </c>
      <c r="O15" s="38" t="str">
        <f>IF(G15=TRUE,"",IF(OR(D15="",D15="Ja|Nee|Antwoord niet bekend"),"Keuzelijst is niet ingevuld.",""))</f>
        <v>Keuzelijst is niet ingevuld.</v>
      </c>
    </row>
    <row r="16" spans="1:15" ht="27" customHeight="1" x14ac:dyDescent="0.3">
      <c r="A16" s="33" t="s">
        <v>380</v>
      </c>
      <c r="B16" s="3" t="s">
        <v>33</v>
      </c>
      <c r="C16" s="3" t="s">
        <v>386</v>
      </c>
      <c r="D16" s="6"/>
      <c r="E16" s="6"/>
      <c r="G16" s="63" t="b">
        <f t="shared" si="2"/>
        <v>0</v>
      </c>
      <c r="H16" s="4">
        <v>1</v>
      </c>
      <c r="I16" s="4">
        <v>2</v>
      </c>
      <c r="J16" s="4">
        <v>3</v>
      </c>
      <c r="K16" s="4">
        <v>4</v>
      </c>
      <c r="L16" s="4">
        <v>5</v>
      </c>
    </row>
    <row r="17" spans="1:15" ht="27" customHeight="1" x14ac:dyDescent="0.3">
      <c r="A17" s="33" t="s">
        <v>381</v>
      </c>
      <c r="B17" s="3" t="s">
        <v>34</v>
      </c>
      <c r="C17" s="3" t="s">
        <v>313</v>
      </c>
      <c r="D17" s="45" t="s">
        <v>269</v>
      </c>
      <c r="E17" s="6"/>
      <c r="G17" s="63" t="b">
        <f t="shared" si="2"/>
        <v>0</v>
      </c>
      <c r="H17" s="4">
        <v>1</v>
      </c>
      <c r="I17" s="4">
        <v>2</v>
      </c>
      <c r="J17" s="4">
        <v>3</v>
      </c>
      <c r="K17" s="4">
        <v>4</v>
      </c>
      <c r="L17" s="4">
        <v>5</v>
      </c>
      <c r="N17" s="36" t="s">
        <v>318</v>
      </c>
      <c r="O17" s="38" t="str">
        <f>IF(G17=TRUE,"",IF(OR(D17="",D17="Ja|Deels|Nee, in het geheel niet|Antwoord niet bekend"),"Keuzelijst is niet ingevuld.",""))</f>
        <v>Keuzelijst is niet ingevuld.</v>
      </c>
    </row>
    <row r="18" spans="1:15" ht="27" customHeight="1" x14ac:dyDescent="0.3">
      <c r="A18" s="33" t="s">
        <v>381</v>
      </c>
      <c r="B18" s="3" t="s">
        <v>35</v>
      </c>
      <c r="C18" s="3" t="s">
        <v>438</v>
      </c>
      <c r="D18" s="45" t="s">
        <v>269</v>
      </c>
      <c r="E18" s="6"/>
      <c r="G18" s="63" t="b">
        <f t="shared" si="2"/>
        <v>0</v>
      </c>
      <c r="H18" s="4">
        <v>1</v>
      </c>
      <c r="I18" s="4">
        <v>2</v>
      </c>
      <c r="J18" s="4">
        <v>3</v>
      </c>
      <c r="K18" s="4">
        <v>4</v>
      </c>
      <c r="L18" s="4">
        <v>5</v>
      </c>
      <c r="N18" s="36" t="s">
        <v>318</v>
      </c>
      <c r="O18" s="38" t="str">
        <f>IF(G18=TRUE,"",IF(OR(D18="",D18="Ja|Deels|Nee, in het geheel niet|Antwoord niet bekend"),"Keuzelijst is niet ingevuld.",""))</f>
        <v>Keuzelijst is niet ingevuld.</v>
      </c>
    </row>
    <row r="19" spans="1:15" ht="27" customHeight="1" x14ac:dyDescent="0.3">
      <c r="A19" s="33" t="s">
        <v>381</v>
      </c>
      <c r="B19" s="3" t="s">
        <v>36</v>
      </c>
      <c r="C19" s="3" t="s">
        <v>314</v>
      </c>
      <c r="D19" s="45" t="s">
        <v>269</v>
      </c>
      <c r="E19" s="6"/>
      <c r="G19" s="63" t="b">
        <f t="shared" si="2"/>
        <v>0</v>
      </c>
      <c r="H19" s="4">
        <v>1</v>
      </c>
      <c r="I19" s="4">
        <v>2</v>
      </c>
      <c r="J19" s="4">
        <v>3</v>
      </c>
      <c r="K19" s="4">
        <v>4</v>
      </c>
      <c r="L19" s="4">
        <v>5</v>
      </c>
      <c r="N19" s="36" t="s">
        <v>318</v>
      </c>
      <c r="O19" s="38" t="str">
        <f>IF(G19=TRUE,"",IF(OR(D19="",D19="Ja|Deels|Nee, in het geheel niet|Antwoord niet bekend"),"Keuzelijst is niet ingevuld.",""))</f>
        <v>Keuzelijst is niet ingevuld.</v>
      </c>
    </row>
    <row r="20" spans="1:15" ht="27" customHeight="1" x14ac:dyDescent="0.3">
      <c r="A20" s="33" t="s">
        <v>381</v>
      </c>
      <c r="B20" s="3" t="s">
        <v>37</v>
      </c>
      <c r="C20" s="3" t="s">
        <v>439</v>
      </c>
      <c r="D20" s="45" t="s">
        <v>269</v>
      </c>
      <c r="E20" s="6"/>
      <c r="G20" s="63" t="b">
        <f t="shared" si="2"/>
        <v>0</v>
      </c>
      <c r="I20" s="4">
        <v>2</v>
      </c>
      <c r="J20" s="4">
        <v>3</v>
      </c>
      <c r="L20" s="4">
        <v>5</v>
      </c>
      <c r="N20" s="36" t="s">
        <v>318</v>
      </c>
      <c r="O20" s="38" t="str">
        <f>IF(G20=TRUE,"",IF(OR(D20="",D20="Ja|Deels|Nee, in het geheel niet|Antwoord niet bekend"),"Keuzelijst is niet ingevuld.",""))</f>
        <v>Keuzelijst is niet ingevuld.</v>
      </c>
    </row>
    <row r="21" spans="1:15" ht="36" customHeight="1" x14ac:dyDescent="0.3">
      <c r="A21" s="33" t="s">
        <v>380</v>
      </c>
      <c r="B21" s="3" t="s">
        <v>32</v>
      </c>
      <c r="C21" s="3" t="s">
        <v>387</v>
      </c>
      <c r="D21" s="41" t="s">
        <v>270</v>
      </c>
      <c r="G21" s="63" t="b">
        <f t="shared" si="2"/>
        <v>0</v>
      </c>
      <c r="I21" s="4">
        <v>2</v>
      </c>
      <c r="J21" s="4">
        <v>3</v>
      </c>
      <c r="L21" s="4">
        <v>5</v>
      </c>
      <c r="N21" s="36" t="s">
        <v>318</v>
      </c>
      <c r="O21" s="38" t="str">
        <f>IF(G21=TRUE,"",IF(OR(D21="",D21="Ja|Nee, niet specifiek voor dat onderwerp maar wel algemeen|Nee|Antwoord niet bekend"),"Keuzelijst is niet ingevuld.",""))</f>
        <v>Keuzelijst is niet ingevuld.</v>
      </c>
    </row>
    <row r="22" spans="1:15" ht="27" customHeight="1" x14ac:dyDescent="0.3">
      <c r="A22" s="33" t="s">
        <v>380</v>
      </c>
      <c r="B22" s="3" t="s">
        <v>31</v>
      </c>
      <c r="C22" s="3" t="s">
        <v>522</v>
      </c>
      <c r="D22" s="41" t="s">
        <v>268</v>
      </c>
      <c r="G22" s="63" t="b">
        <f t="shared" si="2"/>
        <v>0</v>
      </c>
      <c r="I22" s="4">
        <v>2</v>
      </c>
      <c r="J22" s="4">
        <v>3</v>
      </c>
      <c r="L22" s="4">
        <v>5</v>
      </c>
      <c r="N22" s="36" t="s">
        <v>318</v>
      </c>
      <c r="O22" s="38" t="str">
        <f>IF(G22=TRUE,"",IF(OR(D22="",D22="Ja|Nee|Antwoord niet bekend"),"Keuzelijst is niet ingevuld.",""))</f>
        <v>Keuzelijst is niet ingevuld.</v>
      </c>
    </row>
    <row r="23" spans="1:15" ht="36" customHeight="1" x14ac:dyDescent="0.3">
      <c r="A23" s="33" t="s">
        <v>378</v>
      </c>
      <c r="B23" s="3" t="s">
        <v>29</v>
      </c>
      <c r="C23" s="3" t="s">
        <v>536</v>
      </c>
      <c r="D23" s="41" t="s">
        <v>271</v>
      </c>
      <c r="G23" s="63" t="b">
        <f t="shared" ref="G23:G30" si="3">AND($H23&lt;&gt;$E$4,$I23&lt;&gt;$E$4,$J23&lt;&gt;$E$4,$K23&lt;&gt;$E$4,$L23&lt;&gt;$E$4,$M23&lt;&gt;$E$4)</f>
        <v>0</v>
      </c>
      <c r="H23" s="4">
        <v>1</v>
      </c>
      <c r="I23" s="4">
        <v>2</v>
      </c>
      <c r="J23" s="4">
        <v>3</v>
      </c>
      <c r="K23" s="4">
        <v>4</v>
      </c>
      <c r="L23" s="4">
        <v>5</v>
      </c>
      <c r="N23" s="36" t="s">
        <v>318</v>
      </c>
      <c r="O23" s="38" t="str">
        <f>IF(G23=TRUE,"",IF(OR(D23="",D23="Ja, vaker dan 1 keer per jaar|Ja, 1 keer per jaar|Ja, minder vaak dan 1 keer per jaar|Nee|Antwoord niet bekend"),"Keuzelijst is niet ingevuld.",""))</f>
        <v>Keuzelijst is niet ingevuld.</v>
      </c>
    </row>
    <row r="24" spans="1:15" ht="36" customHeight="1" x14ac:dyDescent="0.3">
      <c r="A24" s="33" t="s">
        <v>380</v>
      </c>
      <c r="B24" s="3" t="s">
        <v>30</v>
      </c>
      <c r="C24" s="3" t="s">
        <v>537</v>
      </c>
      <c r="D24" s="46" t="s">
        <v>171</v>
      </c>
      <c r="G24" s="63" t="b">
        <f>OR(AND($H24&lt;&gt;$E$4,$I24&lt;&gt;$E$4,$J24&lt;&gt;$E$4,$K24&lt;&gt;$E$4,$L24&lt;&gt;$E$4,$M24&lt;&gt;$E$4),$D$23="Nee",$D$23="Antwoord niet bekend")</f>
        <v>0</v>
      </c>
      <c r="I24" s="4">
        <v>2</v>
      </c>
      <c r="J24" s="4">
        <v>3</v>
      </c>
      <c r="L24" s="4">
        <v>5</v>
      </c>
      <c r="N24" s="36" t="s">
        <v>324</v>
      </c>
      <c r="O24" s="38" t="str">
        <f>IF(G24=TRUE,"",IF(D24="Aantal","Geheel niet-negatief getal of '?' invullen.",IF(D24="","Geheel niet-negatief getal of '?' invullen.",IF(D24="?","",IF(AND(D24&gt;=0,ROUND(D24,0)=D24),"","Geheel niet-negatief getal of '?' invullen.")))))</f>
        <v>Geheel niet-negatief getal of '?' invullen.</v>
      </c>
    </row>
    <row r="25" spans="1:15" ht="27" customHeight="1" x14ac:dyDescent="0.3">
      <c r="A25" s="33" t="s">
        <v>378</v>
      </c>
      <c r="B25" s="3" t="s">
        <v>44</v>
      </c>
      <c r="C25" s="3" t="s">
        <v>421</v>
      </c>
      <c r="D25" s="41" t="s">
        <v>268</v>
      </c>
      <c r="G25" s="63" t="b">
        <f t="shared" si="3"/>
        <v>0</v>
      </c>
      <c r="H25" s="4">
        <v>1</v>
      </c>
      <c r="I25" s="4">
        <v>2</v>
      </c>
      <c r="J25" s="4">
        <v>3</v>
      </c>
      <c r="K25" s="4">
        <v>4</v>
      </c>
      <c r="L25" s="4">
        <v>5</v>
      </c>
      <c r="N25" s="36" t="s">
        <v>318</v>
      </c>
      <c r="O25" s="38" t="str">
        <f>IF(G25=TRUE,"",IF(OR(D25="",D25="Ja|Nee|Antwoord niet bekend"),"Keuzelijst is niet ingevuld.",""))</f>
        <v>Keuzelijst is niet ingevuld.</v>
      </c>
    </row>
    <row r="26" spans="1:15" ht="36" customHeight="1" x14ac:dyDescent="0.3">
      <c r="A26" s="33" t="s">
        <v>380</v>
      </c>
      <c r="B26" s="3" t="s">
        <v>45</v>
      </c>
      <c r="C26" s="3" t="s">
        <v>408</v>
      </c>
      <c r="D26" s="41" t="s">
        <v>272</v>
      </c>
      <c r="G26" s="63" t="b">
        <f>OR(AND($H26&lt;&gt;$E$4,$I26&lt;&gt;$E$4,$J26&lt;&gt;$E$4,$K26&lt;&gt;$E$4,$L26&lt;&gt;$E$4,$M26&lt;&gt;$E$4),$D$25="Nee",$D$25="Antwoord niet bekend")</f>
        <v>0</v>
      </c>
      <c r="H26" s="4">
        <v>1</v>
      </c>
      <c r="I26" s="4">
        <v>2</v>
      </c>
      <c r="J26" s="4">
        <v>3</v>
      </c>
      <c r="K26" s="4">
        <v>4</v>
      </c>
      <c r="L26" s="4">
        <v>5</v>
      </c>
      <c r="N26" s="36" t="s">
        <v>318</v>
      </c>
      <c r="O26" s="38" t="str">
        <f>IF(G26=TRUE,"",IF(OR(D26="",D26="Ja, voor alle onderkende functies/rollen|Nee, niet voor alle onderkende functies/rollen|Nee, voor geen enkele van de onderkende functies/rollen|Antwoord niet bekend"),"Keuzelijst is niet ingevuld.",""))</f>
        <v>Keuzelijst is niet ingevuld.</v>
      </c>
    </row>
    <row r="27" spans="1:15" ht="54" customHeight="1" x14ac:dyDescent="0.3">
      <c r="A27" s="33" t="s">
        <v>378</v>
      </c>
      <c r="B27" s="3" t="s">
        <v>52</v>
      </c>
      <c r="C27" s="3" t="s">
        <v>520</v>
      </c>
      <c r="D27" s="47" t="s">
        <v>273</v>
      </c>
      <c r="G27" s="63" t="b">
        <f t="shared" si="3"/>
        <v>0</v>
      </c>
      <c r="I27" s="4">
        <v>2</v>
      </c>
      <c r="J27" s="4">
        <v>3</v>
      </c>
      <c r="L27" s="4">
        <v>5</v>
      </c>
      <c r="N27" s="36" t="s">
        <v>318</v>
      </c>
      <c r="O27" s="38" t="str">
        <f>IF(G27=TRUE,"",IF(OR(D27="",D27="Ja, zowel een kennisprogramma als een awarenessprogramma|Nee, wel een kennisprogramma maar geen awarenessprogramma|Nee, geen kennisprogramma maar wel een awarenessprogramma|Nee, geen kennisprogramma en geen awarenessprogramma|Antwoord niet bekend"),"Keuzelijst is niet ingevuld.",""))</f>
        <v>Keuzelijst is niet ingevuld.</v>
      </c>
    </row>
    <row r="28" spans="1:15" ht="18" customHeight="1" x14ac:dyDescent="0.3">
      <c r="A28" s="33" t="s">
        <v>379</v>
      </c>
      <c r="B28" s="13"/>
      <c r="C28" s="14" t="s">
        <v>150</v>
      </c>
      <c r="D28" s="15"/>
      <c r="I28" s="4" t="s">
        <v>27</v>
      </c>
      <c r="J28" s="4" t="s">
        <v>27</v>
      </c>
    </row>
    <row r="29" spans="1:15" ht="27" customHeight="1" x14ac:dyDescent="0.3">
      <c r="A29" s="33" t="s">
        <v>378</v>
      </c>
      <c r="B29" s="3" t="s">
        <v>57</v>
      </c>
      <c r="C29" s="3" t="s">
        <v>432</v>
      </c>
      <c r="D29" s="46" t="s">
        <v>171</v>
      </c>
      <c r="E29" s="32"/>
      <c r="G29" s="63" t="b">
        <f t="shared" si="3"/>
        <v>0</v>
      </c>
      <c r="H29" s="4">
        <v>1</v>
      </c>
      <c r="I29" s="4">
        <v>2</v>
      </c>
      <c r="J29" s="4">
        <v>3</v>
      </c>
      <c r="K29" s="4">
        <v>4</v>
      </c>
      <c r="L29" s="4">
        <v>5</v>
      </c>
      <c r="N29" s="36" t="s">
        <v>324</v>
      </c>
      <c r="O29" s="38" t="str">
        <f>IF(G29=TRUE,"",IF(D29="Aantal","Geheel niet-negatief getal of '?' invullen.",IF(D29="","Geheel niet-negatief getal of '?' invullen.",IF(D29="?","",IF(AND(D29&gt;=0,ROUND(D29,0)=D29),"","Geheel niet-negatief getal of '?' invullen.")))))</f>
        <v>Geheel niet-negatief getal of '?' invullen.</v>
      </c>
    </row>
    <row r="30" spans="1:15" s="6" customFormat="1" ht="45" customHeight="1" x14ac:dyDescent="0.3">
      <c r="A30" s="33" t="s">
        <v>378</v>
      </c>
      <c r="B30" s="3" t="s">
        <v>58</v>
      </c>
      <c r="C30" s="3" t="s">
        <v>441</v>
      </c>
      <c r="D30" s="47" t="s">
        <v>304</v>
      </c>
      <c r="G30" s="63" t="b">
        <f t="shared" si="3"/>
        <v>0</v>
      </c>
      <c r="H30" s="4">
        <v>1</v>
      </c>
      <c r="I30" s="4">
        <v>2</v>
      </c>
      <c r="J30" s="4">
        <v>3</v>
      </c>
      <c r="K30" s="4">
        <v>4</v>
      </c>
      <c r="L30" s="4">
        <v>5</v>
      </c>
      <c r="M30" s="22"/>
      <c r="N30" s="36" t="s">
        <v>318</v>
      </c>
      <c r="O30" s="38" t="str">
        <f>IF(G30=TRUE,"",IF(OR(D30="",D30="Ja, een omvattend integraal systeem|Ja, één of meerdere systemen icm één of meerdere losse registraties|Ja, geen systeem maar één of meerdere losse registraties|Nee|Antwoord niet bekend"),"Keuzelijst is niet ingevuld.",""))</f>
        <v>Keuzelijst is niet ingevuld.</v>
      </c>
    </row>
    <row r="31" spans="1:15" s="6" customFormat="1" ht="36" customHeight="1" x14ac:dyDescent="0.3">
      <c r="A31" s="33" t="s">
        <v>380</v>
      </c>
      <c r="B31" s="3" t="s">
        <v>59</v>
      </c>
      <c r="C31" s="3" t="s">
        <v>442</v>
      </c>
      <c r="G31" s="63" t="b">
        <f t="shared" ref="G31:G36" si="4">OR(AND($H31&lt;&gt;$E$4,$I31&lt;&gt;$E$4,$J31&lt;&gt;$E$4,$K31&lt;&gt;$E$4,$L31&lt;&gt;$E$4,$M31&lt;&gt;$E$4),$D$30="Nee",$D$30="Antwoord niet bekend")</f>
        <v>0</v>
      </c>
      <c r="H31" s="4"/>
      <c r="I31" s="4">
        <v>2</v>
      </c>
      <c r="J31" s="4">
        <v>3</v>
      </c>
      <c r="K31" s="4"/>
      <c r="L31" s="4">
        <v>5</v>
      </c>
      <c r="M31" s="22"/>
      <c r="N31" s="36"/>
      <c r="O31" s="37"/>
    </row>
    <row r="32" spans="1:15" s="6" customFormat="1" ht="36" customHeight="1" x14ac:dyDescent="0.3">
      <c r="A32" s="33" t="s">
        <v>381</v>
      </c>
      <c r="B32" s="3" t="s">
        <v>301</v>
      </c>
      <c r="C32" s="3" t="s">
        <v>433</v>
      </c>
      <c r="D32" s="53" t="s">
        <v>172</v>
      </c>
      <c r="G32" s="63" t="b">
        <f t="shared" si="4"/>
        <v>0</v>
      </c>
      <c r="H32" s="4"/>
      <c r="I32" s="4">
        <v>2</v>
      </c>
      <c r="J32" s="4">
        <v>3</v>
      </c>
      <c r="K32" s="4"/>
      <c r="L32" s="4">
        <v>5</v>
      </c>
      <c r="M32" s="22"/>
      <c r="N32" s="36" t="s">
        <v>325</v>
      </c>
      <c r="O32" s="38" t="str">
        <f>IF(G32=TRUE,"",IF(D32="Percentage","Geheel percentage tussen 0-100% of '?' invullen.",IF(D32="","Geheel percentage tussen 0-100% of '?' invullen.",IF(D32="?","",IF(AND(D32&gt;=0,D32&lt;=1),"","Geheel percentage tussen 0-100% of '?' invullen.")))))</f>
        <v>Geheel percentage tussen 0-100% of '?' invullen.</v>
      </c>
    </row>
    <row r="33" spans="1:15" s="6" customFormat="1" ht="36" customHeight="1" x14ac:dyDescent="0.3">
      <c r="A33" s="33" t="s">
        <v>381</v>
      </c>
      <c r="B33" s="3" t="s">
        <v>302</v>
      </c>
      <c r="C33" s="3" t="s">
        <v>440</v>
      </c>
      <c r="D33" s="53" t="s">
        <v>172</v>
      </c>
      <c r="G33" s="63" t="b">
        <f t="shared" si="4"/>
        <v>0</v>
      </c>
      <c r="H33" s="4"/>
      <c r="I33" s="4">
        <v>2</v>
      </c>
      <c r="J33" s="4">
        <v>3</v>
      </c>
      <c r="K33" s="4"/>
      <c r="L33" s="4">
        <v>5</v>
      </c>
      <c r="M33" s="22"/>
      <c r="N33" s="36" t="s">
        <v>325</v>
      </c>
      <c r="O33" s="38" t="str">
        <f>IF(G33=TRUE,"",IF(D33="Percentage","Geheel percentage tussen 0-100% of '?' invullen.",IF(D33="","Geheel percentage tussen 0-100% of '?' invullen.",IF(D33="?","",IF(AND(D33&gt;=0,D33&lt;=1),"","Geheel percentage tussen 0-100% of '?' invullen.")))))</f>
        <v>Geheel percentage tussen 0-100% of '?' invullen.</v>
      </c>
    </row>
    <row r="34" spans="1:15" s="6" customFormat="1" ht="36" customHeight="1" x14ac:dyDescent="0.3">
      <c r="A34" s="33" t="s">
        <v>381</v>
      </c>
      <c r="B34" s="3" t="s">
        <v>303</v>
      </c>
      <c r="C34" s="3" t="s">
        <v>528</v>
      </c>
      <c r="D34" s="53" t="s">
        <v>172</v>
      </c>
      <c r="G34" s="63" t="b">
        <f t="shared" si="4"/>
        <v>0</v>
      </c>
      <c r="H34" s="4"/>
      <c r="I34" s="4">
        <v>2</v>
      </c>
      <c r="J34" s="4">
        <v>3</v>
      </c>
      <c r="K34" s="4"/>
      <c r="L34" s="4">
        <v>5</v>
      </c>
      <c r="M34" s="22"/>
      <c r="N34" s="36" t="s">
        <v>325</v>
      </c>
      <c r="O34" s="38" t="str">
        <f>IF(G34=TRUE,"",IF(D34="Percentage","Geheel percentage tussen 0-100% of '?' invullen.",IF(D34="","Geheel percentage tussen 0-100% of '?' invullen.",IF(D34="?","",IF(AND(D34&gt;=0,D34&lt;=1),"","Geheel percentage tussen 0-100% of '?' invullen.")))))</f>
        <v>Geheel percentage tussen 0-100% of '?' invullen.</v>
      </c>
    </row>
    <row r="35" spans="1:15" s="6" customFormat="1" ht="36" customHeight="1" x14ac:dyDescent="0.3">
      <c r="A35" s="33" t="s">
        <v>380</v>
      </c>
      <c r="B35" s="3" t="s">
        <v>60</v>
      </c>
      <c r="C35" s="3" t="s">
        <v>443</v>
      </c>
      <c r="D35" s="44" t="s">
        <v>237</v>
      </c>
      <c r="E35" s="44" t="s">
        <v>238</v>
      </c>
      <c r="G35" s="63" t="b">
        <f t="shared" si="4"/>
        <v>0</v>
      </c>
      <c r="H35" s="4"/>
      <c r="I35" s="4">
        <v>2</v>
      </c>
      <c r="J35" s="4">
        <v>3</v>
      </c>
      <c r="K35" s="4"/>
      <c r="L35" s="4">
        <v>5</v>
      </c>
      <c r="M35" s="22"/>
      <c r="N35" s="36" t="s">
        <v>319</v>
      </c>
      <c r="O35" s="39" t="str">
        <f>IF(G35=TRUE,"",IF(OR(D35="",E35="",D35="Maand",E35="Jaar"),"Geldige datum in format mm jjjj invullen.",""))</f>
        <v>Geldige datum in format mm jjjj invullen.</v>
      </c>
    </row>
    <row r="36" spans="1:15" s="6" customFormat="1" ht="36" customHeight="1" x14ac:dyDescent="0.3">
      <c r="A36" s="33" t="s">
        <v>380</v>
      </c>
      <c r="B36" s="3" t="s">
        <v>61</v>
      </c>
      <c r="C36" s="3" t="s">
        <v>444</v>
      </c>
      <c r="D36" s="44" t="s">
        <v>237</v>
      </c>
      <c r="E36" s="44" t="s">
        <v>238</v>
      </c>
      <c r="G36" s="63" t="b">
        <f t="shared" si="4"/>
        <v>0</v>
      </c>
      <c r="H36" s="4"/>
      <c r="I36" s="4">
        <v>2</v>
      </c>
      <c r="J36" s="4">
        <v>3</v>
      </c>
      <c r="K36" s="4"/>
      <c r="L36" s="4">
        <v>5</v>
      </c>
      <c r="M36" s="22"/>
      <c r="N36" s="36" t="s">
        <v>319</v>
      </c>
      <c r="O36" s="39" t="str">
        <f>IF(G36=TRUE,"",IF(OR(D36="",E36="",D36="Maand",E36="Jaar"),"Geldige datum in format mm jjjj invullen.",""))</f>
        <v>Geldige datum in format mm jjjj invullen.</v>
      </c>
    </row>
    <row r="37" spans="1:15" ht="36" customHeight="1" x14ac:dyDescent="0.3">
      <c r="A37" s="33" t="s">
        <v>378</v>
      </c>
      <c r="B37" s="3" t="s">
        <v>62</v>
      </c>
      <c r="C37" s="3" t="s">
        <v>239</v>
      </c>
      <c r="D37" s="6"/>
      <c r="G37" s="63" t="b">
        <f t="shared" ref="G37:G45" si="5">AND($H37&lt;&gt;$E$4,$I37&lt;&gt;$E$4,$J37&lt;&gt;$E$4,$K37&lt;&gt;$E$4,$L37&lt;&gt;$E$4,$M37&lt;&gt;$E$4)</f>
        <v>0</v>
      </c>
      <c r="H37" s="4">
        <v>1</v>
      </c>
      <c r="I37" s="4">
        <v>2</v>
      </c>
      <c r="J37" s="4">
        <v>3</v>
      </c>
      <c r="K37" s="4">
        <v>4</v>
      </c>
      <c r="L37" s="4">
        <v>5</v>
      </c>
    </row>
    <row r="38" spans="1:15" ht="45" customHeight="1" x14ac:dyDescent="0.3">
      <c r="A38" s="33" t="s">
        <v>380</v>
      </c>
      <c r="B38" s="3" t="s">
        <v>63</v>
      </c>
      <c r="C38" s="3" t="s">
        <v>313</v>
      </c>
      <c r="D38" s="53" t="s">
        <v>172</v>
      </c>
      <c r="E38" s="6"/>
      <c r="G38" s="63" t="b">
        <f t="shared" si="5"/>
        <v>0</v>
      </c>
      <c r="H38" s="4">
        <v>1</v>
      </c>
      <c r="I38" s="4">
        <v>2</v>
      </c>
      <c r="J38" s="4">
        <v>3</v>
      </c>
      <c r="K38" s="4">
        <v>4</v>
      </c>
      <c r="L38" s="4">
        <v>5</v>
      </c>
      <c r="N38" s="36" t="s">
        <v>326</v>
      </c>
      <c r="O38" s="38" t="str">
        <f>IF(G38=TRUE,"",IF(D38="Percentage","Geheel percentage tussen 0-100%, 'x' of '?' invullen.",IF(D38="","Geheel percentage tussen 0-100%, 'x' of '?' invullen.",IF(OR(D38="?",D38="x"),"",IF(AND(D38&gt;=0,D38&lt;=1),"","Geheel percentage tussen 0-100%, 'x' of '?' invullen.")))))</f>
        <v>Geheel percentage tussen 0-100%, 'x' of '?' invullen.</v>
      </c>
    </row>
    <row r="39" spans="1:15" ht="45" customHeight="1" x14ac:dyDescent="0.3">
      <c r="A39" s="33" t="s">
        <v>380</v>
      </c>
      <c r="B39" s="3" t="s">
        <v>64</v>
      </c>
      <c r="C39" s="3" t="s">
        <v>438</v>
      </c>
      <c r="D39" s="53" t="s">
        <v>172</v>
      </c>
      <c r="E39" s="6"/>
      <c r="G39" s="63" t="b">
        <f t="shared" si="5"/>
        <v>0</v>
      </c>
      <c r="H39" s="4">
        <v>1</v>
      </c>
      <c r="I39" s="4">
        <v>2</v>
      </c>
      <c r="J39" s="4">
        <v>3</v>
      </c>
      <c r="K39" s="4">
        <v>4</v>
      </c>
      <c r="L39" s="4">
        <v>5</v>
      </c>
      <c r="N39" s="36" t="s">
        <v>326</v>
      </c>
      <c r="O39" s="38" t="str">
        <f t="shared" ref="O39:O42" si="6">IF(G39=TRUE,"",IF(D39="Percentage","Geheel percentage tussen 0-100%, 'x' of '?' invullen.",IF(D39="","Geheel percentage tussen 0-100%, 'x' of '?' invullen.",IF(OR(D39="?",D39="x"),"",IF(AND(D39&gt;=0,D39&lt;=1),"","Geheel percentage tussen 0-100%, 'x' of '?' invullen.")))))</f>
        <v>Geheel percentage tussen 0-100%, 'x' of '?' invullen.</v>
      </c>
    </row>
    <row r="40" spans="1:15" ht="45" customHeight="1" x14ac:dyDescent="0.3">
      <c r="A40" s="33" t="s">
        <v>380</v>
      </c>
      <c r="B40" s="3" t="s">
        <v>65</v>
      </c>
      <c r="C40" s="3" t="s">
        <v>314</v>
      </c>
      <c r="D40" s="53" t="s">
        <v>172</v>
      </c>
      <c r="E40" s="6"/>
      <c r="G40" s="63" t="b">
        <f t="shared" si="5"/>
        <v>0</v>
      </c>
      <c r="H40" s="4">
        <v>1</v>
      </c>
      <c r="I40" s="4">
        <v>2</v>
      </c>
      <c r="J40" s="4">
        <v>3</v>
      </c>
      <c r="K40" s="4">
        <v>4</v>
      </c>
      <c r="L40" s="4">
        <v>5</v>
      </c>
      <c r="N40" s="36" t="s">
        <v>326</v>
      </c>
      <c r="O40" s="38" t="str">
        <f t="shared" si="6"/>
        <v>Geheel percentage tussen 0-100%, 'x' of '?' invullen.</v>
      </c>
    </row>
    <row r="41" spans="1:15" ht="45" customHeight="1" x14ac:dyDescent="0.3">
      <c r="A41" s="33" t="s">
        <v>380</v>
      </c>
      <c r="B41" s="3" t="s">
        <v>66</v>
      </c>
      <c r="C41" s="3" t="s">
        <v>439</v>
      </c>
      <c r="D41" s="53" t="s">
        <v>172</v>
      </c>
      <c r="E41" s="6"/>
      <c r="G41" s="63" t="b">
        <f t="shared" si="5"/>
        <v>0</v>
      </c>
      <c r="I41" s="4">
        <v>2</v>
      </c>
      <c r="J41" s="4">
        <v>3</v>
      </c>
      <c r="L41" s="4">
        <v>5</v>
      </c>
      <c r="N41" s="36" t="s">
        <v>326</v>
      </c>
      <c r="O41" s="38" t="str">
        <f t="shared" si="6"/>
        <v>Geheel percentage tussen 0-100%, 'x' of '?' invullen.</v>
      </c>
    </row>
    <row r="42" spans="1:15" s="6" customFormat="1" ht="45" customHeight="1" x14ac:dyDescent="0.3">
      <c r="A42" s="33" t="s">
        <v>378</v>
      </c>
      <c r="B42" s="3" t="s">
        <v>288</v>
      </c>
      <c r="C42" s="3" t="s">
        <v>289</v>
      </c>
      <c r="D42" s="53" t="s">
        <v>172</v>
      </c>
      <c r="G42" s="63" t="b">
        <f t="shared" si="5"/>
        <v>0</v>
      </c>
      <c r="H42" s="4">
        <v>1</v>
      </c>
      <c r="I42" s="4">
        <v>2</v>
      </c>
      <c r="J42" s="4">
        <v>3</v>
      </c>
      <c r="K42" s="4">
        <v>4</v>
      </c>
      <c r="L42" s="4">
        <v>5</v>
      </c>
      <c r="M42" s="22"/>
      <c r="N42" s="36" t="s">
        <v>326</v>
      </c>
      <c r="O42" s="38" t="str">
        <f t="shared" si="6"/>
        <v>Geheel percentage tussen 0-100%, 'x' of '?' invullen.</v>
      </c>
    </row>
    <row r="43" spans="1:15" ht="27" customHeight="1" x14ac:dyDescent="0.3">
      <c r="A43" s="33" t="s">
        <v>378</v>
      </c>
      <c r="B43" s="3" t="s">
        <v>67</v>
      </c>
      <c r="C43" s="3" t="s">
        <v>68</v>
      </c>
      <c r="D43" s="46" t="s">
        <v>171</v>
      </c>
      <c r="G43" s="63" t="b">
        <f t="shared" si="5"/>
        <v>0</v>
      </c>
      <c r="H43" s="4">
        <v>1</v>
      </c>
      <c r="I43" s="4">
        <v>2</v>
      </c>
      <c r="J43" s="4">
        <v>3</v>
      </c>
      <c r="K43" s="4">
        <v>4</v>
      </c>
      <c r="L43" s="4">
        <v>5</v>
      </c>
      <c r="N43" s="36" t="s">
        <v>324</v>
      </c>
      <c r="O43" s="38" t="str">
        <f>IF(G43=TRUE,"",IF(D43="Aantal","Geheel niet-negatief getal of '?' invullen.",IF(D43="","Geheel niet-negatief getal of '?' invullen.",IF(D43="?","",IF(AND(D43&gt;=0,ROUND(D43,0)=D43),"","Geheel niet-negatief getal of '?' invullen.")))))</f>
        <v>Geheel niet-negatief getal of '?' invullen.</v>
      </c>
    </row>
    <row r="44" spans="1:15" ht="27" customHeight="1" x14ac:dyDescent="0.3">
      <c r="A44" s="33" t="s">
        <v>378</v>
      </c>
      <c r="B44" s="3" t="s">
        <v>69</v>
      </c>
      <c r="C44" s="3" t="s">
        <v>315</v>
      </c>
      <c r="D44" s="42" t="s">
        <v>21</v>
      </c>
      <c r="E44" s="6"/>
      <c r="G44" s="63" t="b">
        <f t="shared" si="5"/>
        <v>0</v>
      </c>
      <c r="H44" s="4">
        <v>1</v>
      </c>
      <c r="I44" s="4">
        <v>2</v>
      </c>
      <c r="J44" s="4">
        <v>3</v>
      </c>
      <c r="K44" s="4">
        <v>4</v>
      </c>
      <c r="L44" s="4">
        <v>5</v>
      </c>
      <c r="N44" s="36" t="s">
        <v>324</v>
      </c>
      <c r="O44" s="38" t="str">
        <f>IF(G44=TRUE,"",IF(D44="Bedrag","Geheel niet-negatief getal of '?' invullen.",IF(D44="","Geheel niet-negatief getal of '?' invullen.",IF(D44="?","",IF(AND(D44&gt;=0,ROUND(D44,0)=D44),"","Geheel niet-negatief getal of '?' invullen.")))))</f>
        <v>Geheel niet-negatief getal of '?' invullen.</v>
      </c>
    </row>
    <row r="45" spans="1:15" ht="27" customHeight="1" x14ac:dyDescent="0.3">
      <c r="A45" s="33" t="s">
        <v>378</v>
      </c>
      <c r="B45" s="3" t="s">
        <v>70</v>
      </c>
      <c r="C45" s="3" t="s">
        <v>425</v>
      </c>
      <c r="D45" s="41" t="s">
        <v>268</v>
      </c>
      <c r="G45" s="63" t="b">
        <f t="shared" si="5"/>
        <v>0</v>
      </c>
      <c r="H45" s="4">
        <v>1</v>
      </c>
      <c r="I45" s="4">
        <v>2</v>
      </c>
      <c r="J45" s="4">
        <v>3</v>
      </c>
      <c r="K45" s="4">
        <v>4</v>
      </c>
      <c r="L45" s="4">
        <v>5</v>
      </c>
      <c r="N45" s="36" t="s">
        <v>318</v>
      </c>
      <c r="O45" s="38" t="str">
        <f>IF(G45=TRUE,"",IF(OR(D45="",D45="Ja|Nee|Antwoord niet bekend"),"Keuzelijst is niet ingevuld.",""))</f>
        <v>Keuzelijst is niet ingevuld.</v>
      </c>
    </row>
    <row r="46" spans="1:15" ht="36" customHeight="1" x14ac:dyDescent="0.3">
      <c r="A46" s="33" t="s">
        <v>380</v>
      </c>
      <c r="B46" s="3" t="s">
        <v>71</v>
      </c>
      <c r="C46" s="3" t="s">
        <v>426</v>
      </c>
      <c r="D46" s="46" t="s">
        <v>171</v>
      </c>
      <c r="G46" s="63" t="b">
        <f>OR(AND($H46&lt;&gt;$E$4,$I46&lt;&gt;$E$4,$J46&lt;&gt;$E$4,$K46&lt;&gt;$E$4,$L46&lt;&gt;$E$4,$M46&lt;&gt;$E$4),$D$45="Nee",$D$45="Antwoord niet bekend")</f>
        <v>0</v>
      </c>
      <c r="H46" s="4">
        <v>1</v>
      </c>
      <c r="I46" s="4">
        <v>2</v>
      </c>
      <c r="J46" s="4">
        <v>3</v>
      </c>
      <c r="K46" s="4">
        <v>4</v>
      </c>
      <c r="L46" s="4">
        <v>5</v>
      </c>
      <c r="N46" s="36" t="s">
        <v>552</v>
      </c>
      <c r="O46" s="38" t="str">
        <f>IF(G46=TRUE,"",IF(D46="Aantal","Geheel niet-negatief getal, 'x' of '?' invullen.",IF(D46="","Geheel niet-negatief getal, 'x' of '?' invullen.",IF(OR(D46="?",D46="x"),"",IF(AND(D46&gt;=0,ROUND(D46,0)=D46),"","Geheel niet-negatief getal, 'x' of '?' invullen.")))))</f>
        <v>Geheel niet-negatief getal, 'x' of '?' invullen.</v>
      </c>
    </row>
    <row r="47" spans="1:15" ht="36" customHeight="1" x14ac:dyDescent="0.3">
      <c r="A47" s="33" t="s">
        <v>378</v>
      </c>
      <c r="B47" s="3" t="s">
        <v>72</v>
      </c>
      <c r="C47" s="3" t="s">
        <v>422</v>
      </c>
      <c r="D47" s="53" t="s">
        <v>172</v>
      </c>
      <c r="G47" s="63" t="b">
        <f t="shared" ref="G47:G50" si="7">AND($H47&lt;&gt;$E$4,$I47&lt;&gt;$E$4,$J47&lt;&gt;$E$4,$K47&lt;&gt;$E$4,$L47&lt;&gt;$E$4,$M47&lt;&gt;$E$4)</f>
        <v>0</v>
      </c>
      <c r="I47" s="4">
        <v>2</v>
      </c>
      <c r="J47" s="4">
        <v>3</v>
      </c>
      <c r="L47" s="4">
        <v>5</v>
      </c>
      <c r="N47" s="36" t="s">
        <v>326</v>
      </c>
      <c r="O47" s="38" t="str">
        <f t="shared" ref="O47:O48" si="8">IF(G47=TRUE,"",IF(D47="Percentage","Geheel percentage tussen 0-100%, 'x' of '?' invullen.",IF(D47="","Geheel percentage tussen 0-100%, 'x' of '?' invullen.",IF(OR(D47="?",D47="x"),"",IF(AND(D47&gt;=0,D47&lt;=1),"","Geheel percentage tussen 0-100%, 'x' of '?' invullen.")))))</f>
        <v>Geheel percentage tussen 0-100%, 'x' of '?' invullen.</v>
      </c>
    </row>
    <row r="48" spans="1:15" ht="36" customHeight="1" x14ac:dyDescent="0.3">
      <c r="A48" s="33" t="s">
        <v>378</v>
      </c>
      <c r="B48" s="3" t="s">
        <v>73</v>
      </c>
      <c r="C48" s="3" t="s">
        <v>423</v>
      </c>
      <c r="D48" s="53" t="s">
        <v>172</v>
      </c>
      <c r="G48" s="63" t="b">
        <f t="shared" si="7"/>
        <v>0</v>
      </c>
      <c r="I48" s="4">
        <v>2</v>
      </c>
      <c r="J48" s="4">
        <v>3</v>
      </c>
      <c r="L48" s="4">
        <v>5</v>
      </c>
      <c r="N48" s="36" t="s">
        <v>326</v>
      </c>
      <c r="O48" s="38" t="str">
        <f t="shared" si="8"/>
        <v>Geheel percentage tussen 0-100%, 'x' of '?' invullen.</v>
      </c>
    </row>
    <row r="49" spans="1:15" ht="18" customHeight="1" x14ac:dyDescent="0.3">
      <c r="A49" s="33" t="s">
        <v>379</v>
      </c>
      <c r="B49" s="13"/>
      <c r="C49" s="14" t="s">
        <v>152</v>
      </c>
      <c r="D49" s="15"/>
      <c r="I49" s="4" t="s">
        <v>27</v>
      </c>
      <c r="J49" s="4" t="s">
        <v>27</v>
      </c>
    </row>
    <row r="50" spans="1:15" ht="36" customHeight="1" x14ac:dyDescent="0.3">
      <c r="A50" s="33" t="s">
        <v>378</v>
      </c>
      <c r="B50" s="3" t="s">
        <v>74</v>
      </c>
      <c r="C50" s="3" t="s">
        <v>409</v>
      </c>
      <c r="D50" s="47" t="s">
        <v>274</v>
      </c>
      <c r="G50" s="63" t="b">
        <f t="shared" si="7"/>
        <v>0</v>
      </c>
      <c r="H50" s="4">
        <v>1</v>
      </c>
      <c r="I50" s="4">
        <v>2</v>
      </c>
      <c r="J50" s="4">
        <v>3</v>
      </c>
      <c r="K50" s="4">
        <v>4</v>
      </c>
      <c r="L50" s="4">
        <v>5</v>
      </c>
      <c r="N50" s="36" t="s">
        <v>318</v>
      </c>
      <c r="O50" s="38" t="str">
        <f>IF(G50=TRUE,"",IF(OR(D50="",D50="Ja, separaat over dit specifieke onderwerp|Ja, geïntegreerd in een bredere rapportage|Nee, geen rapportage over dit specifieke onderwerp|Antwoord niet bekend"),"Keuzelijst is niet ingevuld.",""))</f>
        <v>Keuzelijst is niet ingevuld.</v>
      </c>
    </row>
    <row r="51" spans="1:15" ht="36" customHeight="1" x14ac:dyDescent="0.3">
      <c r="A51" s="33" t="s">
        <v>380</v>
      </c>
      <c r="B51" s="3" t="s">
        <v>75</v>
      </c>
      <c r="C51" s="3" t="s">
        <v>247</v>
      </c>
      <c r="D51" s="47" t="s">
        <v>275</v>
      </c>
      <c r="G51" s="63" t="b">
        <f>OR(AND($H51&lt;&gt;$E$4,$I51&lt;&gt;$E$4,$J51&lt;&gt;$E$4,$K51&lt;&gt;$E$4,$L51&lt;&gt;$E$4,$M51&lt;&gt;$E$4),$D$50="Nee, geen rapportage over dit specifieke onderwerp",$D$50="Antwoord niet bekend")</f>
        <v>0</v>
      </c>
      <c r="I51" s="4">
        <v>2</v>
      </c>
      <c r="J51" s="4">
        <v>3</v>
      </c>
      <c r="L51" s="4">
        <v>5</v>
      </c>
      <c r="N51" s="36" t="s">
        <v>318</v>
      </c>
      <c r="O51" s="38" t="str">
        <f>IF(G51=TRUE,"",IF(OR(D51="",D51="1 keer per maand|1 keer per kwartaal|1 keer per halfjaar|1 keer per jaar|Minder dan 1 keer per jaar|Andere vaste frequentie|Geen vaste frequentie|Antwoord niet bekend"),"Keuzelijst is niet ingevuld.",""))</f>
        <v>Keuzelijst is niet ingevuld.</v>
      </c>
    </row>
    <row r="52" spans="1:15" ht="36" customHeight="1" x14ac:dyDescent="0.3">
      <c r="A52" s="33" t="s">
        <v>380</v>
      </c>
      <c r="B52" s="3" t="s">
        <v>81</v>
      </c>
      <c r="C52" s="3" t="s">
        <v>424</v>
      </c>
      <c r="D52" s="41" t="s">
        <v>268</v>
      </c>
      <c r="E52" s="6"/>
      <c r="G52" s="63" t="b">
        <f>OR(AND($H52&lt;&gt;$E$4,$I52&lt;&gt;$E$4,$J52&lt;&gt;$E$4,$K52&lt;&gt;$E$4,$L52&lt;&gt;$E$4,$M52&lt;&gt;$E$4),$D$50="Nee, geen rapportage over dit specifieke onderwerp",$D$50="Antwoord niet bekend")</f>
        <v>0</v>
      </c>
      <c r="H52" s="4">
        <v>1</v>
      </c>
      <c r="I52" s="4">
        <v>2</v>
      </c>
      <c r="J52" s="4">
        <v>3</v>
      </c>
      <c r="K52" s="4">
        <v>4</v>
      </c>
      <c r="L52" s="4">
        <v>5</v>
      </c>
      <c r="N52" s="36" t="s">
        <v>318</v>
      </c>
      <c r="O52" s="38" t="str">
        <f>IF(G52=TRUE,"",IF(OR(D52="",D52="Ja|Nee|Antwoord niet bekend"),"Keuzelijst is niet ingevuld.",""))</f>
        <v>Keuzelijst is niet ingevuld.</v>
      </c>
    </row>
    <row r="53" spans="1:15" ht="87.6" x14ac:dyDescent="0.3">
      <c r="A53" s="33" t="s">
        <v>380</v>
      </c>
      <c r="B53" s="3" t="s">
        <v>82</v>
      </c>
      <c r="C53" s="3" t="s">
        <v>530</v>
      </c>
      <c r="D53" s="47" t="s">
        <v>276</v>
      </c>
      <c r="G53" s="63" t="b">
        <f>OR(AND($H53&lt;&gt;$E$4,$I53&lt;&gt;$E$4,$J53&lt;&gt;$E$4,$K53&lt;&gt;$E$4,$L53&lt;&gt;$E$4,$M53&lt;&gt;$E$4),$D$50="Nee, geen rapportage over dit specifieke onderwerp",$D$50="Antwoord niet bekend")</f>
        <v>0</v>
      </c>
      <c r="I53" s="4">
        <v>2</v>
      </c>
      <c r="J53" s="4">
        <v>3</v>
      </c>
      <c r="L53" s="4">
        <v>5</v>
      </c>
      <c r="N53" s="36" t="s">
        <v>318</v>
      </c>
      <c r="O53" s="38" t="str">
        <f>IF(G53=TRUE,"",IF(OR(D53="",D53=CONCATENATE("Ja, zowel van de risicobeheerfunctie/risicomanagementfunctie als van de compliance functie|Nee, wel van de risicobeheerfunctie/risicomanagementfunctie maar niet van de compliance functie|","Nee, niet van de risicobeheerfunctie/risicomanagementfunctie maar wel van de compliance functie|Nee, niet van de risicobeheerfunctie/risicomanagementfunctie en niet van de compliance functie|Antwoord niet bekend")),"Keuzelijst is niet ingevuld.",""))</f>
        <v>Keuzelijst is niet ingevuld.</v>
      </c>
    </row>
    <row r="54" spans="1:15" ht="36" customHeight="1" x14ac:dyDescent="0.3">
      <c r="A54" s="33" t="s">
        <v>380</v>
      </c>
      <c r="B54" s="3" t="s">
        <v>83</v>
      </c>
      <c r="C54" s="3" t="s">
        <v>506</v>
      </c>
      <c r="D54" s="41" t="s">
        <v>268</v>
      </c>
      <c r="G54" s="63" t="b">
        <f>OR(AND($H54&lt;&gt;$E$4,$I54&lt;&gt;$E$4,$J54&lt;&gt;$E$4,$K54&lt;&gt;$E$4,$L54&lt;&gt;$E$4,$M54&lt;&gt;$E$4),$D$50="Nee, geen rapportage over dit specifieke onderwerp",$D$50="Antwoord niet bekend")</f>
        <v>0</v>
      </c>
      <c r="H54" s="4">
        <v>1</v>
      </c>
      <c r="I54" s="4">
        <v>2</v>
      </c>
      <c r="J54" s="4">
        <v>3</v>
      </c>
      <c r="K54" s="4">
        <v>4</v>
      </c>
      <c r="L54" s="4">
        <v>5</v>
      </c>
      <c r="N54" s="36" t="s">
        <v>318</v>
      </c>
      <c r="O54" s="38" t="str">
        <f>IF(G54=TRUE,"",IF(OR(D54="",D54="Ja|Nee|Antwoord niet bekend"),"Keuzelijst is niet ingevuld.",""))</f>
        <v>Keuzelijst is niet ingevuld.</v>
      </c>
    </row>
    <row r="55" spans="1:15" ht="27" customHeight="1" x14ac:dyDescent="0.3">
      <c r="A55" s="33" t="s">
        <v>380</v>
      </c>
      <c r="B55" s="3" t="s">
        <v>84</v>
      </c>
      <c r="C55" s="3" t="s">
        <v>249</v>
      </c>
      <c r="D55" s="46" t="s">
        <v>171</v>
      </c>
      <c r="E55" s="32"/>
      <c r="G55" s="63" t="b">
        <f>OR(AND($H55&lt;&gt;$E$4,$I55&lt;&gt;$E$4,$J55&lt;&gt;$E$4,$K55&lt;&gt;$E$4,$L55&lt;&gt;$E$4,$M55&lt;&gt;$E$4),$D$50="Nee, geen rapportage over dit specifieke onderwerp",$D$50="Antwoord niet bekend",$D$54="Nee",$D$54="Antwoord niet bekend")</f>
        <v>0</v>
      </c>
      <c r="I55" s="4">
        <v>2</v>
      </c>
      <c r="J55" s="4">
        <v>3</v>
      </c>
      <c r="L55" s="4">
        <v>5</v>
      </c>
      <c r="N55" s="36" t="s">
        <v>324</v>
      </c>
      <c r="O55" s="38" t="str">
        <f>IF(G55=TRUE,"",IF(D55="Aantal","Geheel niet-negatief getal of '?' invullen.",IF(D55="","Geheel niet-negatief getal of '?' invullen.",IF(D55="?","",IF(AND(D55&gt;=0,ROUND(D55,0)=D55),"","Geheel niet-negatief getal of '?' invullen.")))))</f>
        <v>Geheel niet-negatief getal of '?' invullen.</v>
      </c>
    </row>
    <row r="56" spans="1:15" ht="36" customHeight="1" x14ac:dyDescent="0.3">
      <c r="A56" s="33" t="s">
        <v>380</v>
      </c>
      <c r="B56" s="3" t="s">
        <v>85</v>
      </c>
      <c r="C56" s="3" t="s">
        <v>248</v>
      </c>
      <c r="D56" s="41" t="s">
        <v>268</v>
      </c>
      <c r="G56" s="63" t="b">
        <f>OR(AND($H56&lt;&gt;$E$4,$I56&lt;&gt;$E$4,$J56&lt;&gt;$E$4,$K56&lt;&gt;$E$4,$L56&lt;&gt;$E$4,$M56&lt;&gt;$E$4),$D$50="Nee, geen rapportage over dit specifieke onderwerp",$D$50="Antwoord niet bekend")</f>
        <v>0</v>
      </c>
      <c r="I56" s="4">
        <v>2</v>
      </c>
      <c r="J56" s="4">
        <v>3</v>
      </c>
      <c r="L56" s="4">
        <v>5</v>
      </c>
      <c r="N56" s="36" t="s">
        <v>318</v>
      </c>
      <c r="O56" s="38" t="str">
        <f>IF(G56=TRUE,"",IF(OR(D56="",D56="Ja|Nee|Antwoord niet bekend"),"Keuzelijst is niet ingevuld.",""))</f>
        <v>Keuzelijst is niet ingevuld.</v>
      </c>
    </row>
    <row r="57" spans="1:15" ht="27" customHeight="1" x14ac:dyDescent="0.3">
      <c r="A57" s="33" t="s">
        <v>380</v>
      </c>
      <c r="B57" s="3" t="s">
        <v>90</v>
      </c>
      <c r="C57" s="3" t="s">
        <v>410</v>
      </c>
      <c r="D57" s="47" t="s">
        <v>277</v>
      </c>
      <c r="G57" s="63" t="b">
        <f>OR(AND($H57&lt;&gt;$E$4,$I57&lt;&gt;$E$4,$J57&lt;&gt;$E$4,$K57&lt;&gt;$E$4,$L57&lt;&gt;$E$4,$M57&lt;&gt;$E$4),$D$50="Nee, geen rapportage over dit specifieke onderwerp",$D$50="Antwoord niet bekend")</f>
        <v>0</v>
      </c>
      <c r="H57" s="4">
        <v>1</v>
      </c>
      <c r="I57" s="4">
        <v>2</v>
      </c>
      <c r="J57" s="4">
        <v>3</v>
      </c>
      <c r="K57" s="4">
        <v>4</v>
      </c>
      <c r="L57" s="4">
        <v>5</v>
      </c>
      <c r="N57" s="36" t="s">
        <v>318</v>
      </c>
      <c r="O57" s="38" t="str">
        <f>IF(G57=TRUE,"",IF(OR(D57="",D57="Ja, in directie/bestuur|Ja, in hoger management team|Ja, in specifiek comité|Ja, in ander gremium|Nee|Antwoord niet bekend"),"Keuzelijst is niet ingevuld.",""))</f>
        <v>Keuzelijst is niet ingevuld.</v>
      </c>
    </row>
    <row r="58" spans="1:15" ht="36" customHeight="1" x14ac:dyDescent="0.3">
      <c r="A58" s="33" t="s">
        <v>380</v>
      </c>
      <c r="B58" s="3" t="s">
        <v>91</v>
      </c>
      <c r="C58" s="3" t="s">
        <v>250</v>
      </c>
      <c r="D58" s="47" t="s">
        <v>278</v>
      </c>
      <c r="G58" s="63" t="b">
        <f>OR(AND($H58&lt;&gt;$E$4,$I58&lt;&gt;$E$4,$J58&lt;&gt;$E$4,$K58&lt;&gt;$E$4,$L58&lt;&gt;$E$4,$M58&lt;&gt;$E$4),$D$50="Nee, geen rapportage over dit specifieke onderwerp",$D$50="Antwoord niet bekend",$D$57="Nee",$D$57="Antwoord niet bekend")</f>
        <v>0</v>
      </c>
      <c r="I58" s="4">
        <v>2</v>
      </c>
      <c r="J58" s="4">
        <v>3</v>
      </c>
      <c r="L58" s="4">
        <v>5</v>
      </c>
      <c r="N58" s="36" t="s">
        <v>318</v>
      </c>
      <c r="O58" s="38" t="str">
        <f>IF(G58=TRUE,"",IF(OR(D58="",D58="Ja, met verslaglegging daarvan|Nee, wel worden vervolgacties uitgezet maar niet aantoonbaar|Nee, tot nu toe was er geen reden om vervolgacties uit te zetten|Antwoord niet bekend"),"Keuzelijst is niet ingevuld.",""))</f>
        <v>Keuzelijst is niet ingevuld.</v>
      </c>
    </row>
    <row r="59" spans="1:15" ht="27" customHeight="1" x14ac:dyDescent="0.3">
      <c r="A59" s="33" t="s">
        <v>380</v>
      </c>
      <c r="B59" s="3" t="s">
        <v>92</v>
      </c>
      <c r="C59" s="3" t="s">
        <v>251</v>
      </c>
      <c r="D59" s="47" t="s">
        <v>279</v>
      </c>
      <c r="G59" s="63" t="b">
        <f>OR(AND($H59&lt;&gt;$E$4,$I59&lt;&gt;$E$4,$J59&lt;&gt;$E$4,$K59&lt;&gt;$E$4,$L59&lt;&gt;$E$4,$M59&lt;&gt;$E$4),$D$50="Nee, geen rapportage over dit specifieke onderwerp",$D$50="Antwoord niet bekend",$D$57="Nee",$D$57="Antwoord niet bekend",$D$58="Nee, wel worden vervolgacties uitgezet maar niet aantoonbaar",$D$58="Nee, tot nu toe was er geen reden om vervolgacties uit te zetten",$D$58="Antwoord niet bekend")</f>
        <v>0</v>
      </c>
      <c r="I59" s="4">
        <v>2</v>
      </c>
      <c r="J59" s="4">
        <v>3</v>
      </c>
      <c r="L59" s="4">
        <v>5</v>
      </c>
      <c r="N59" s="36" t="s">
        <v>318</v>
      </c>
      <c r="O59" s="38" t="str">
        <f>IF(G59=TRUE,"",IF(OR(D59="",D59="Ja, met verslaglegging daarvan|Nee, wel monitoring maar niet aantoonbaar|Nee, geen monitoring|Antwoord niet bekend"),"Keuzelijst is niet ingevuld.",""))</f>
        <v>Keuzelijst is niet ingevuld.</v>
      </c>
    </row>
    <row r="60" spans="1:15" ht="18" customHeight="1" x14ac:dyDescent="0.3">
      <c r="A60" s="33" t="s">
        <v>379</v>
      </c>
      <c r="B60" s="13"/>
      <c r="C60" s="14" t="s">
        <v>153</v>
      </c>
      <c r="D60" s="15"/>
      <c r="I60" s="4" t="s">
        <v>27</v>
      </c>
      <c r="J60" s="4" t="s">
        <v>27</v>
      </c>
    </row>
    <row r="61" spans="1:15" ht="36" customHeight="1" x14ac:dyDescent="0.3">
      <c r="A61" s="33" t="s">
        <v>378</v>
      </c>
      <c r="B61" s="3" t="s">
        <v>102</v>
      </c>
      <c r="C61" s="3" t="s">
        <v>517</v>
      </c>
      <c r="D61" s="44" t="s">
        <v>237</v>
      </c>
      <c r="E61" s="44" t="s">
        <v>238</v>
      </c>
      <c r="G61" s="63" t="b">
        <f t="shared" ref="G61:G67" si="9">AND($H61&lt;&gt;$E$4,$I61&lt;&gt;$E$4,$J61&lt;&gt;$E$4,$K61&lt;&gt;$E$4,$L61&lt;&gt;$E$4,$M61&lt;&gt;$E$4)</f>
        <v>0</v>
      </c>
      <c r="H61" s="4">
        <v>1</v>
      </c>
      <c r="I61" s="4">
        <v>2</v>
      </c>
      <c r="J61" s="4">
        <v>3</v>
      </c>
      <c r="K61" s="4">
        <v>4</v>
      </c>
      <c r="L61" s="4">
        <v>5</v>
      </c>
      <c r="N61" s="36" t="s">
        <v>319</v>
      </c>
      <c r="O61" s="39" t="str">
        <f>IF(G61=TRUE,"",IF(OR(D61="",E61="",D61="Maand",E61="Jaar"),"Geldige datum in format mm jjjj invullen.",""))</f>
        <v>Geldige datum in format mm jjjj invullen.</v>
      </c>
    </row>
    <row r="62" spans="1:15" ht="27" customHeight="1" x14ac:dyDescent="0.3">
      <c r="A62" s="33" t="s">
        <v>380</v>
      </c>
      <c r="B62" s="3" t="s">
        <v>103</v>
      </c>
      <c r="C62" s="3" t="s">
        <v>252</v>
      </c>
      <c r="D62" s="41" t="s">
        <v>331</v>
      </c>
      <c r="G62" s="63" t="b">
        <f t="shared" si="9"/>
        <v>0</v>
      </c>
      <c r="H62" s="4">
        <v>1</v>
      </c>
      <c r="I62" s="4">
        <v>2</v>
      </c>
      <c r="J62" s="4">
        <v>3</v>
      </c>
      <c r="K62" s="4">
        <v>4</v>
      </c>
      <c r="L62" s="4">
        <v>5</v>
      </c>
      <c r="N62" s="36" t="s">
        <v>318</v>
      </c>
      <c r="O62" s="38" t="str">
        <f>IF(G62=TRUE,"",IF(OR(D62="",D62="Ja|Nee|Niet van toepassing|Antwoord niet bekend"),"Keuzelijst is niet ingevuld.",""))</f>
        <v>Keuzelijst is niet ingevuld.</v>
      </c>
    </row>
    <row r="63" spans="1:15" ht="27" customHeight="1" x14ac:dyDescent="0.3">
      <c r="A63" s="33" t="s">
        <v>378</v>
      </c>
      <c r="B63" s="3" t="s">
        <v>104</v>
      </c>
      <c r="C63" s="3" t="s">
        <v>518</v>
      </c>
      <c r="D63" s="46" t="s">
        <v>171</v>
      </c>
      <c r="G63" s="63" t="b">
        <f t="shared" si="9"/>
        <v>0</v>
      </c>
      <c r="I63" s="4">
        <v>2</v>
      </c>
      <c r="J63" s="4">
        <v>3</v>
      </c>
      <c r="L63" s="4">
        <v>5</v>
      </c>
      <c r="N63" s="36" t="s">
        <v>324</v>
      </c>
      <c r="O63" s="38" t="str">
        <f>IF(G63=TRUE,"",IF(D63="Aantal","Geheel niet-negatief getal of '?' invullen.",IF(D63="","Geheel niet-negatief getal of '?' invullen.",IF(D63="?","",IF(AND(D63&gt;=0,ROUND(D63,0)=D63),"","Geheel niet-negatief getal of '?' invullen.")))))</f>
        <v>Geheel niet-negatief getal of '?' invullen.</v>
      </c>
    </row>
    <row r="64" spans="1:15" ht="45" customHeight="1" x14ac:dyDescent="0.3">
      <c r="A64" s="33" t="s">
        <v>380</v>
      </c>
      <c r="B64" s="3" t="s">
        <v>105</v>
      </c>
      <c r="C64" s="3" t="s">
        <v>253</v>
      </c>
      <c r="D64" s="46" t="s">
        <v>171</v>
      </c>
      <c r="F64" s="6"/>
      <c r="G64" s="63" t="b">
        <f>OR(AND($H64&lt;&gt;$E$4,$I64&lt;&gt;$E$4,$J64&lt;&gt;$E$4,$K64&lt;&gt;$E$4,$L64&lt;&gt;$E$4,$M64&lt;&gt;$E$4),$D$63=0,$D$63="?")</f>
        <v>0</v>
      </c>
      <c r="I64" s="4">
        <v>2</v>
      </c>
      <c r="J64" s="4">
        <v>3</v>
      </c>
      <c r="L64" s="4">
        <v>5</v>
      </c>
      <c r="N64" s="36" t="s">
        <v>452</v>
      </c>
      <c r="O64" s="38" t="str">
        <f>IF(G64=TRUE,"",IF(D64="Aantal","Geheel niet-negatief getal invullen.",IF(D64="","Geheel niet-negatief getal invullen.",IF(AND(D64&gt;=0,ROUND(D64,0)=D64),"",IF(D64&gt;D63,"E.1.1.04 dient kleiner te zijn dan E.1.1.03","Geheel niet-negatief getal invullen.")))))</f>
        <v>Geheel niet-negatief getal invullen.</v>
      </c>
    </row>
    <row r="65" spans="1:15" ht="36" customHeight="1" x14ac:dyDescent="0.3">
      <c r="A65" s="33" t="s">
        <v>378</v>
      </c>
      <c r="B65" s="3" t="s">
        <v>307</v>
      </c>
      <c r="C65" s="3" t="s">
        <v>531</v>
      </c>
      <c r="D65" s="46" t="s">
        <v>171</v>
      </c>
      <c r="G65" s="63" t="b">
        <f t="shared" si="9"/>
        <v>0</v>
      </c>
      <c r="I65" s="4">
        <v>2</v>
      </c>
      <c r="J65" s="4">
        <v>3</v>
      </c>
      <c r="L65" s="4">
        <v>5</v>
      </c>
      <c r="N65" s="36" t="s">
        <v>324</v>
      </c>
      <c r="O65" s="38" t="str">
        <f>IF(G65=TRUE,"",IF(D65="Aantal","Geheel niet-negatief getal of '?' invullen.",IF(D65="","Geheel niet-negatief getal of '?' invullen.",IF(D65="?","",IF(AND(D65&gt;=0,ROUND(D65,0)=D65),"","Geheel niet-negatief getal of '?' invullen.")))))</f>
        <v>Geheel niet-negatief getal of '?' invullen.</v>
      </c>
    </row>
    <row r="66" spans="1:15" ht="27" customHeight="1" x14ac:dyDescent="0.3">
      <c r="A66" s="33" t="s">
        <v>378</v>
      </c>
      <c r="B66" s="3" t="s">
        <v>308</v>
      </c>
      <c r="C66" s="3" t="s">
        <v>519</v>
      </c>
      <c r="D66" s="46" t="s">
        <v>171</v>
      </c>
      <c r="G66" s="63" t="b">
        <f t="shared" si="9"/>
        <v>0</v>
      </c>
      <c r="I66" s="4">
        <v>2</v>
      </c>
      <c r="J66" s="4">
        <v>3</v>
      </c>
      <c r="L66" s="4">
        <v>5</v>
      </c>
      <c r="N66" s="36" t="s">
        <v>324</v>
      </c>
      <c r="O66" s="38" t="str">
        <f>IF(G66=TRUE,"",IF(D66="Aantal","Geheel niet-negatief getal of '?' invullen.",IF(D66="","Geheel niet-negatief getal of '?' invullen.",IF(D66="?","",IF(AND(D66&gt;=0,ROUND(D66,0)=D66),"","Geheel niet-negatief getal of '?' invullen.")))))</f>
        <v>Geheel niet-negatief getal of '?' invullen.</v>
      </c>
    </row>
    <row r="67" spans="1:15" ht="36" customHeight="1" x14ac:dyDescent="0.3">
      <c r="A67" s="33" t="s">
        <v>378</v>
      </c>
      <c r="B67" s="3" t="s">
        <v>106</v>
      </c>
      <c r="C67" s="3" t="s">
        <v>435</v>
      </c>
      <c r="D67" s="46" t="s">
        <v>171</v>
      </c>
      <c r="G67" s="63" t="b">
        <f t="shared" si="9"/>
        <v>0</v>
      </c>
      <c r="H67" s="4">
        <v>1</v>
      </c>
      <c r="I67" s="4">
        <v>2</v>
      </c>
      <c r="J67" s="4">
        <v>3</v>
      </c>
      <c r="K67" s="4">
        <v>4</v>
      </c>
      <c r="L67" s="4">
        <v>5</v>
      </c>
      <c r="N67" s="36" t="s">
        <v>324</v>
      </c>
      <c r="O67" s="38" t="str">
        <f>IF(G67=TRUE,"",IF(D67="Aantal","Geheel niet-negatief getal of '?' invullen.",IF(D67="","Geheel niet-negatief getal of '?' invullen.",IF(D67="?","",IF(AND(D67&gt;=0,ROUND(D67,0)=D67),"","Geheel niet-negatief getal of '?' invullen.")))))</f>
        <v>Geheel niet-negatief getal of '?' invullen.</v>
      </c>
    </row>
    <row r="68" spans="1:15" ht="21.75" customHeight="1" x14ac:dyDescent="0.3">
      <c r="A68" s="33" t="s">
        <v>377</v>
      </c>
      <c r="B68" s="16"/>
      <c r="C68" s="17" t="s">
        <v>154</v>
      </c>
      <c r="D68" s="18"/>
      <c r="I68" s="4" t="s">
        <v>27</v>
      </c>
      <c r="J68" s="4" t="s">
        <v>27</v>
      </c>
    </row>
    <row r="69" spans="1:15" ht="18" customHeight="1" x14ac:dyDescent="0.3">
      <c r="A69" s="33" t="s">
        <v>379</v>
      </c>
      <c r="B69" s="13"/>
      <c r="C69" s="14" t="s">
        <v>151</v>
      </c>
      <c r="D69" s="15"/>
      <c r="I69" s="4" t="s">
        <v>27</v>
      </c>
      <c r="J69" s="4" t="s">
        <v>27</v>
      </c>
    </row>
    <row r="70" spans="1:15" ht="36" customHeight="1" x14ac:dyDescent="0.3">
      <c r="A70" s="33" t="s">
        <v>378</v>
      </c>
      <c r="B70" s="3" t="s">
        <v>107</v>
      </c>
      <c r="C70" s="3" t="s">
        <v>411</v>
      </c>
      <c r="D70" s="48" t="s">
        <v>267</v>
      </c>
      <c r="G70" s="63" t="b">
        <f t="shared" ref="G70" si="10">AND($H70&lt;&gt;$E$4,$I70&lt;&gt;$E$4,$J70&lt;&gt;$E$4,$K70&lt;&gt;$E$4,$L70&lt;&gt;$E$4,$M70&lt;&gt;$E$4)</f>
        <v>0</v>
      </c>
      <c r="H70" s="4">
        <v>1</v>
      </c>
      <c r="I70" s="4">
        <v>2</v>
      </c>
      <c r="J70" s="4">
        <v>3</v>
      </c>
      <c r="K70" s="4">
        <v>4</v>
      </c>
      <c r="L70" s="4">
        <v>5</v>
      </c>
      <c r="N70" s="36" t="s">
        <v>318</v>
      </c>
      <c r="O70" s="38" t="str">
        <f>IF(G70=TRUE,"",IF(OR(D70="",D70="Ja, separaat voor dit specifieke onderwerp|Ja, gecombineerd met andere specifieke onderwerpen|Ja, opgenomen in hoger beleid|Nee|Antwoord niet bekend"),"Keuzelijst is niet ingevuld.",""))</f>
        <v>Keuzelijst is niet ingevuld.</v>
      </c>
    </row>
    <row r="71" spans="1:15" ht="36" customHeight="1" x14ac:dyDescent="0.3">
      <c r="A71" s="34" t="s">
        <v>380</v>
      </c>
      <c r="B71" s="3" t="s">
        <v>108</v>
      </c>
      <c r="C71" s="3" t="s">
        <v>245</v>
      </c>
      <c r="D71" s="49" t="s">
        <v>237</v>
      </c>
      <c r="E71" s="49" t="s">
        <v>238</v>
      </c>
      <c r="G71" s="63" t="b">
        <f>OR(AND($H71&lt;&gt;$E$4,$I71&lt;&gt;$E$4,$J71&lt;&gt;$E$4,$K71&lt;&gt;$E$4,$L71&lt;&gt;$E$4,$M71&lt;&gt;$E$4),$D$70="Nee",$D$70="Antwoord niet bekend")</f>
        <v>0</v>
      </c>
      <c r="I71" s="4">
        <v>2</v>
      </c>
      <c r="J71" s="4">
        <v>3</v>
      </c>
      <c r="K71" s="4">
        <v>4</v>
      </c>
      <c r="L71" s="4">
        <v>5</v>
      </c>
      <c r="N71" s="36" t="s">
        <v>319</v>
      </c>
      <c r="O71" s="39" t="str">
        <f>IF(G71=TRUE,"",IF(OR(D71="",E71="",D71="Maand",E71="Jaar"),"Geldige datum in format mm jjjj invullen.",""))</f>
        <v>Geldige datum in format mm jjjj invullen.</v>
      </c>
    </row>
    <row r="72" spans="1:15" ht="27" customHeight="1" x14ac:dyDescent="0.3">
      <c r="A72" s="33" t="s">
        <v>380</v>
      </c>
      <c r="B72" s="3" t="s">
        <v>109</v>
      </c>
      <c r="C72" s="3" t="s">
        <v>385</v>
      </c>
      <c r="D72" s="6"/>
      <c r="G72" s="63" t="b">
        <f t="shared" ref="G72:G87" si="11">OR(AND($H72&lt;&gt;$E$4,$I72&lt;&gt;$E$4,$J72&lt;&gt;$E$4,$K72&lt;&gt;$E$4,$L72&lt;&gt;$E$4,$M72&lt;&gt;$E$4),$D$70="Nee",$D$70="Antwoord niet bekend")</f>
        <v>0</v>
      </c>
      <c r="I72" s="4">
        <v>2</v>
      </c>
      <c r="J72" s="4">
        <v>3</v>
      </c>
      <c r="K72" s="4">
        <v>4</v>
      </c>
      <c r="L72" s="4">
        <v>5</v>
      </c>
    </row>
    <row r="73" spans="1:15" ht="18" customHeight="1" x14ac:dyDescent="0.3">
      <c r="A73" s="33" t="s">
        <v>381</v>
      </c>
      <c r="B73" s="3" t="s">
        <v>110</v>
      </c>
      <c r="C73" s="3" t="s">
        <v>412</v>
      </c>
      <c r="D73" s="50" t="s">
        <v>268</v>
      </c>
      <c r="G73" s="63" t="b">
        <f t="shared" si="11"/>
        <v>0</v>
      </c>
      <c r="I73" s="4">
        <v>2</v>
      </c>
      <c r="J73" s="4">
        <v>3</v>
      </c>
      <c r="K73" s="4">
        <v>4</v>
      </c>
      <c r="L73" s="4">
        <v>5</v>
      </c>
      <c r="N73" s="36" t="s">
        <v>318</v>
      </c>
      <c r="O73" s="38" t="str">
        <f t="shared" ref="O73:O77" si="12">IF(G73=TRUE,"",IF(OR(D73="",D73="Ja|Nee|Antwoord niet bekend"),"Keuzelijst is niet ingevuld.",""))</f>
        <v>Keuzelijst is niet ingevuld.</v>
      </c>
    </row>
    <row r="74" spans="1:15" ht="18" customHeight="1" x14ac:dyDescent="0.3">
      <c r="A74" s="33" t="s">
        <v>381</v>
      </c>
      <c r="B74" s="3" t="s">
        <v>111</v>
      </c>
      <c r="C74" s="3" t="s">
        <v>259</v>
      </c>
      <c r="D74" s="50" t="s">
        <v>268</v>
      </c>
      <c r="G74" s="63" t="b">
        <f t="shared" si="11"/>
        <v>0</v>
      </c>
      <c r="I74" s="4">
        <v>2</v>
      </c>
      <c r="J74" s="4">
        <v>3</v>
      </c>
      <c r="K74" s="4">
        <v>4</v>
      </c>
      <c r="L74" s="4">
        <v>5</v>
      </c>
      <c r="N74" s="36" t="s">
        <v>318</v>
      </c>
      <c r="O74" s="38" t="str">
        <f t="shared" si="12"/>
        <v>Keuzelijst is niet ingevuld.</v>
      </c>
    </row>
    <row r="75" spans="1:15" ht="27" customHeight="1" x14ac:dyDescent="0.3">
      <c r="A75" s="33" t="s">
        <v>381</v>
      </c>
      <c r="B75" s="3" t="s">
        <v>112</v>
      </c>
      <c r="C75" s="3" t="s">
        <v>523</v>
      </c>
      <c r="D75" s="50" t="s">
        <v>268</v>
      </c>
      <c r="G75" s="63" t="b">
        <f t="shared" si="11"/>
        <v>0</v>
      </c>
      <c r="I75" s="4">
        <v>2</v>
      </c>
      <c r="J75" s="4">
        <v>3</v>
      </c>
      <c r="K75" s="4">
        <v>4</v>
      </c>
      <c r="L75" s="4">
        <v>5</v>
      </c>
      <c r="N75" s="36" t="s">
        <v>318</v>
      </c>
      <c r="O75" s="38" t="str">
        <f t="shared" si="12"/>
        <v>Keuzelijst is niet ingevuld.</v>
      </c>
    </row>
    <row r="76" spans="1:15" ht="27" customHeight="1" x14ac:dyDescent="0.3">
      <c r="A76" s="33" t="s">
        <v>381</v>
      </c>
      <c r="B76" s="3" t="s">
        <v>113</v>
      </c>
      <c r="C76" s="3" t="s">
        <v>260</v>
      </c>
      <c r="D76" s="50" t="s">
        <v>268</v>
      </c>
      <c r="G76" s="63" t="b">
        <f t="shared" si="11"/>
        <v>0</v>
      </c>
      <c r="I76" s="4">
        <v>2</v>
      </c>
      <c r="J76" s="4">
        <v>3</v>
      </c>
      <c r="K76" s="4">
        <v>4</v>
      </c>
      <c r="L76" s="4">
        <v>5</v>
      </c>
      <c r="N76" s="36" t="s">
        <v>318</v>
      </c>
      <c r="O76" s="38" t="str">
        <f t="shared" si="12"/>
        <v>Keuzelijst is niet ingevuld.</v>
      </c>
    </row>
    <row r="77" spans="1:15" s="6" customFormat="1" ht="36" customHeight="1" x14ac:dyDescent="0.3">
      <c r="A77" s="33" t="s">
        <v>381</v>
      </c>
      <c r="B77" s="3" t="s">
        <v>281</v>
      </c>
      <c r="C77" s="3" t="s">
        <v>282</v>
      </c>
      <c r="D77" s="50" t="s">
        <v>268</v>
      </c>
      <c r="G77" s="63" t="b">
        <f t="shared" si="11"/>
        <v>0</v>
      </c>
      <c r="H77" s="4"/>
      <c r="I77" s="4">
        <v>2</v>
      </c>
      <c r="J77" s="4">
        <v>3</v>
      </c>
      <c r="K77" s="4">
        <v>4</v>
      </c>
      <c r="L77" s="4">
        <v>5</v>
      </c>
      <c r="M77" s="22"/>
      <c r="N77" s="36" t="s">
        <v>318</v>
      </c>
      <c r="O77" s="38" t="str">
        <f t="shared" si="12"/>
        <v>Keuzelijst is niet ingevuld.</v>
      </c>
    </row>
    <row r="78" spans="1:15" ht="27" customHeight="1" x14ac:dyDescent="0.3">
      <c r="A78" s="33" t="s">
        <v>380</v>
      </c>
      <c r="B78" s="3" t="s">
        <v>114</v>
      </c>
      <c r="C78" s="3" t="s">
        <v>386</v>
      </c>
      <c r="D78" s="6"/>
      <c r="G78" s="63" t="b">
        <f t="shared" si="11"/>
        <v>0</v>
      </c>
      <c r="H78" s="4">
        <v>1</v>
      </c>
      <c r="I78" s="4">
        <v>2</v>
      </c>
      <c r="J78" s="4">
        <v>3</v>
      </c>
      <c r="K78" s="4">
        <v>4</v>
      </c>
      <c r="L78" s="4">
        <v>5</v>
      </c>
    </row>
    <row r="79" spans="1:15" ht="36" customHeight="1" x14ac:dyDescent="0.3">
      <c r="A79" s="33" t="s">
        <v>381</v>
      </c>
      <c r="B79" s="3" t="s">
        <v>115</v>
      </c>
      <c r="C79" s="3" t="s">
        <v>542</v>
      </c>
      <c r="D79" s="51" t="s">
        <v>269</v>
      </c>
      <c r="G79" s="63" t="b">
        <f t="shared" si="11"/>
        <v>0</v>
      </c>
      <c r="H79" s="4">
        <v>1</v>
      </c>
      <c r="I79" s="4">
        <v>2</v>
      </c>
      <c r="J79" s="4">
        <v>3</v>
      </c>
      <c r="K79" s="4">
        <v>4</v>
      </c>
      <c r="L79" s="4">
        <v>5</v>
      </c>
      <c r="N79" s="36" t="s">
        <v>318</v>
      </c>
      <c r="O79" s="38" t="str">
        <f t="shared" ref="O79:O85" si="13">IF(G79=TRUE,"",IF(OR(D79="",D79="Ja|Deels|Nee, in het geheel niet|Antwoord niet bekend"),"Keuzelijst is niet ingevuld.",""))</f>
        <v>Keuzelijst is niet ingevuld.</v>
      </c>
    </row>
    <row r="80" spans="1:15" ht="45" customHeight="1" x14ac:dyDescent="0.3">
      <c r="A80" s="33" t="s">
        <v>381</v>
      </c>
      <c r="B80" s="3" t="s">
        <v>116</v>
      </c>
      <c r="C80" s="3" t="s">
        <v>508</v>
      </c>
      <c r="D80" s="51" t="s">
        <v>269</v>
      </c>
      <c r="G80" s="63" t="b">
        <f t="shared" si="11"/>
        <v>0</v>
      </c>
      <c r="H80" s="4">
        <v>1</v>
      </c>
      <c r="I80" s="4">
        <v>2</v>
      </c>
      <c r="J80" s="4">
        <v>3</v>
      </c>
      <c r="K80" s="4">
        <v>4</v>
      </c>
      <c r="L80" s="4">
        <v>5</v>
      </c>
      <c r="N80" s="36" t="s">
        <v>318</v>
      </c>
      <c r="O80" s="38" t="str">
        <f t="shared" si="13"/>
        <v>Keuzelijst is niet ingevuld.</v>
      </c>
    </row>
    <row r="81" spans="1:15" ht="55.2" x14ac:dyDescent="0.3">
      <c r="A81" s="33" t="s">
        <v>381</v>
      </c>
      <c r="B81" s="3" t="s">
        <v>117</v>
      </c>
      <c r="C81" s="3" t="s">
        <v>283</v>
      </c>
      <c r="D81" s="51" t="s">
        <v>269</v>
      </c>
      <c r="G81" s="63" t="b">
        <f t="shared" si="11"/>
        <v>0</v>
      </c>
      <c r="H81" s="4">
        <v>1</v>
      </c>
      <c r="I81" s="4">
        <v>2</v>
      </c>
      <c r="J81" s="4">
        <v>3</v>
      </c>
      <c r="K81" s="4">
        <v>4</v>
      </c>
      <c r="L81" s="4">
        <v>5</v>
      </c>
      <c r="N81" s="36" t="s">
        <v>318</v>
      </c>
      <c r="O81" s="38" t="str">
        <f t="shared" si="13"/>
        <v>Keuzelijst is niet ingevuld.</v>
      </c>
    </row>
    <row r="82" spans="1:15" ht="36" customHeight="1" x14ac:dyDescent="0.3">
      <c r="A82" s="33" t="s">
        <v>381</v>
      </c>
      <c r="B82" s="3" t="s">
        <v>118</v>
      </c>
      <c r="C82" s="3" t="s">
        <v>540</v>
      </c>
      <c r="D82" s="51" t="s">
        <v>269</v>
      </c>
      <c r="G82" s="63" t="b">
        <f t="shared" si="11"/>
        <v>0</v>
      </c>
      <c r="I82" s="4">
        <v>2</v>
      </c>
      <c r="J82" s="4">
        <v>3</v>
      </c>
      <c r="K82" s="4">
        <v>4</v>
      </c>
      <c r="L82" s="4">
        <v>5</v>
      </c>
      <c r="N82" s="36" t="s">
        <v>318</v>
      </c>
      <c r="O82" s="38" t="str">
        <f t="shared" si="13"/>
        <v>Keuzelijst is niet ingevuld.</v>
      </c>
    </row>
    <row r="83" spans="1:15" ht="36" customHeight="1" x14ac:dyDescent="0.3">
      <c r="A83" s="33" t="s">
        <v>381</v>
      </c>
      <c r="B83" s="3" t="s">
        <v>119</v>
      </c>
      <c r="C83" s="3" t="s">
        <v>415</v>
      </c>
      <c r="D83" s="51" t="s">
        <v>269</v>
      </c>
      <c r="G83" s="63" t="b">
        <f t="shared" si="11"/>
        <v>0</v>
      </c>
      <c r="I83" s="4">
        <v>2</v>
      </c>
      <c r="J83" s="4">
        <v>3</v>
      </c>
      <c r="K83" s="4">
        <v>4</v>
      </c>
      <c r="L83" s="4">
        <v>5</v>
      </c>
      <c r="N83" s="36" t="s">
        <v>318</v>
      </c>
      <c r="O83" s="38" t="str">
        <f t="shared" si="13"/>
        <v>Keuzelijst is niet ingevuld.</v>
      </c>
    </row>
    <row r="84" spans="1:15" ht="27" customHeight="1" x14ac:dyDescent="0.3">
      <c r="A84" s="33" t="s">
        <v>381</v>
      </c>
      <c r="B84" s="3" t="s">
        <v>120</v>
      </c>
      <c r="C84" s="3" t="s">
        <v>450</v>
      </c>
      <c r="D84" s="51" t="s">
        <v>269</v>
      </c>
      <c r="G84" s="63" t="b">
        <f t="shared" si="11"/>
        <v>0</v>
      </c>
      <c r="I84" s="4">
        <v>2</v>
      </c>
      <c r="J84" s="4">
        <v>3</v>
      </c>
      <c r="K84" s="4">
        <v>4</v>
      </c>
      <c r="L84" s="4">
        <v>5</v>
      </c>
      <c r="N84" s="36" t="s">
        <v>318</v>
      </c>
      <c r="O84" s="38" t="str">
        <f t="shared" si="13"/>
        <v>Keuzelijst is niet ingevuld.</v>
      </c>
    </row>
    <row r="85" spans="1:15" ht="27" customHeight="1" x14ac:dyDescent="0.3">
      <c r="A85" s="33" t="s">
        <v>381</v>
      </c>
      <c r="B85" s="3" t="s">
        <v>121</v>
      </c>
      <c r="C85" s="3" t="s">
        <v>284</v>
      </c>
      <c r="D85" s="51" t="s">
        <v>269</v>
      </c>
      <c r="G85" s="63" t="b">
        <f t="shared" si="11"/>
        <v>0</v>
      </c>
      <c r="I85" s="4">
        <v>2</v>
      </c>
      <c r="J85" s="4">
        <v>3</v>
      </c>
      <c r="K85" s="4">
        <v>4</v>
      </c>
      <c r="L85" s="4">
        <v>5</v>
      </c>
      <c r="N85" s="36" t="s">
        <v>318</v>
      </c>
      <c r="O85" s="38" t="str">
        <f t="shared" si="13"/>
        <v>Keuzelijst is niet ingevuld.</v>
      </c>
    </row>
    <row r="86" spans="1:15" ht="45" customHeight="1" x14ac:dyDescent="0.3">
      <c r="A86" s="33" t="s">
        <v>380</v>
      </c>
      <c r="B86" s="3" t="s">
        <v>122</v>
      </c>
      <c r="C86" s="3" t="s">
        <v>388</v>
      </c>
      <c r="D86" s="50" t="s">
        <v>270</v>
      </c>
      <c r="G86" s="63" t="b">
        <f t="shared" si="11"/>
        <v>0</v>
      </c>
      <c r="I86" s="4">
        <v>2</v>
      </c>
      <c r="J86" s="4">
        <v>3</v>
      </c>
      <c r="K86" s="4">
        <v>4</v>
      </c>
      <c r="L86" s="4">
        <v>5</v>
      </c>
      <c r="N86" s="36" t="s">
        <v>318</v>
      </c>
      <c r="O86" s="38" t="str">
        <f>IF(G86=TRUE,"",IF(OR(D86="",D86="Ja|Nee, niet specifiek voor dat onderwerp maar wel algemeen|Nee|Antwoord niet bekend"),"Keuzelijst is niet ingevuld.",""))</f>
        <v>Keuzelijst is niet ingevuld.</v>
      </c>
    </row>
    <row r="87" spans="1:15" ht="27" customHeight="1" x14ac:dyDescent="0.3">
      <c r="A87" s="33" t="s">
        <v>380</v>
      </c>
      <c r="B87" s="3" t="s">
        <v>123</v>
      </c>
      <c r="C87" s="3" t="s">
        <v>434</v>
      </c>
      <c r="D87" s="50" t="s">
        <v>268</v>
      </c>
      <c r="G87" s="63" t="b">
        <f t="shared" si="11"/>
        <v>0</v>
      </c>
      <c r="I87" s="4">
        <v>2</v>
      </c>
      <c r="J87" s="4">
        <v>3</v>
      </c>
      <c r="K87" s="4">
        <v>4</v>
      </c>
      <c r="L87" s="4">
        <v>5</v>
      </c>
      <c r="N87" s="36" t="s">
        <v>318</v>
      </c>
      <c r="O87" s="38" t="str">
        <f t="shared" ref="O87" si="14">IF(G87=TRUE,"",IF(OR(D87="",D87="Ja|Nee|Antwoord niet bekend"),"Keuzelijst is niet ingevuld.",""))</f>
        <v>Keuzelijst is niet ingevuld.</v>
      </c>
    </row>
    <row r="88" spans="1:15" ht="36" customHeight="1" x14ac:dyDescent="0.3">
      <c r="A88" s="33" t="s">
        <v>378</v>
      </c>
      <c r="B88" s="3" t="s">
        <v>124</v>
      </c>
      <c r="C88" s="3" t="s">
        <v>538</v>
      </c>
      <c r="D88" s="50" t="s">
        <v>271</v>
      </c>
      <c r="G88" s="63" t="b">
        <f t="shared" ref="G88:G95" si="15">AND($H88&lt;&gt;$E$4,$I88&lt;&gt;$E$4,$J88&lt;&gt;$E$4,$K88&lt;&gt;$E$4,$L88&lt;&gt;$E$4,$M88&lt;&gt;$E$4)</f>
        <v>0</v>
      </c>
      <c r="H88" s="4">
        <v>1</v>
      </c>
      <c r="I88" s="4">
        <v>2</v>
      </c>
      <c r="J88" s="4">
        <v>3</v>
      </c>
      <c r="K88" s="4">
        <v>4</v>
      </c>
      <c r="L88" s="4">
        <v>5</v>
      </c>
      <c r="N88" s="36" t="s">
        <v>318</v>
      </c>
      <c r="O88" s="38" t="str">
        <f>IF(G88=TRUE,"",IF(OR(D88="",D88="Ja, vaker dan 1 keer per jaar|Ja, 1 keer per jaar|Ja, minder vaak dan 1 keer per jaar|Nee|Antwoord niet bekend"),"Keuzelijst is niet ingevuld.",""))</f>
        <v>Keuzelijst is niet ingevuld.</v>
      </c>
    </row>
    <row r="89" spans="1:15" ht="36" customHeight="1" x14ac:dyDescent="0.3">
      <c r="A89" s="33" t="s">
        <v>380</v>
      </c>
      <c r="B89" s="3" t="s">
        <v>125</v>
      </c>
      <c r="C89" s="3" t="s">
        <v>447</v>
      </c>
      <c r="D89" s="46" t="s">
        <v>171</v>
      </c>
      <c r="G89" s="63" t="b">
        <f>OR(AND($H89&lt;&gt;$E$4,$I89&lt;&gt;$E$4,$J89&lt;&gt;$E$4,$K89&lt;&gt;$E$4,$L89&lt;&gt;$E$4,$M89&lt;&gt;$E$4),$D$88="Nee",$D$88="Antwoord niet bekend")</f>
        <v>0</v>
      </c>
      <c r="I89" s="4">
        <v>2</v>
      </c>
      <c r="J89" s="4">
        <v>3</v>
      </c>
      <c r="K89" s="4">
        <v>4</v>
      </c>
      <c r="L89" s="4">
        <v>5</v>
      </c>
      <c r="N89" s="36" t="s">
        <v>324</v>
      </c>
      <c r="O89" s="38" t="str">
        <f>IF(G89=TRUE,"",IF(D89="Aantal","Geheel niet-negatief getal of '?' invullen.",IF(D89="","Geheel niet-negatief getal of '?' invullen.",IF(D89="?","",IF(AND(D89&gt;=0,ROUND(D89,0)=D89),"","Geheel niet-negatief getal of '?' invullen.")))))</f>
        <v>Geheel niet-negatief getal of '?' invullen.</v>
      </c>
    </row>
    <row r="90" spans="1:15" ht="27" customHeight="1" x14ac:dyDescent="0.3">
      <c r="A90" s="33" t="s">
        <v>378</v>
      </c>
      <c r="B90" s="3" t="s">
        <v>126</v>
      </c>
      <c r="C90" s="3" t="s">
        <v>413</v>
      </c>
      <c r="D90" s="50" t="s">
        <v>268</v>
      </c>
      <c r="G90" s="63" t="b">
        <f t="shared" si="15"/>
        <v>0</v>
      </c>
      <c r="H90" s="4">
        <v>1</v>
      </c>
      <c r="I90" s="4">
        <v>2</v>
      </c>
      <c r="J90" s="4">
        <v>3</v>
      </c>
      <c r="K90" s="4">
        <v>4</v>
      </c>
      <c r="L90" s="4">
        <v>5</v>
      </c>
      <c r="N90" s="36" t="s">
        <v>318</v>
      </c>
      <c r="O90" s="38" t="str">
        <f t="shared" ref="O90" si="16">IF(G90=TRUE,"",IF(OR(D90="",D90="Ja|Nee|Antwoord niet bekend"),"Keuzelijst is niet ingevuld.",""))</f>
        <v>Keuzelijst is niet ingevuld.</v>
      </c>
    </row>
    <row r="91" spans="1:15" ht="36" customHeight="1" x14ac:dyDescent="0.3">
      <c r="A91" s="33" t="s">
        <v>380</v>
      </c>
      <c r="B91" s="3" t="s">
        <v>127</v>
      </c>
      <c r="C91" s="3" t="s">
        <v>408</v>
      </c>
      <c r="D91" s="50" t="s">
        <v>272</v>
      </c>
      <c r="G91" s="63" t="b">
        <f>OR(AND($H91&lt;&gt;$E$4,$I91&lt;&gt;$E$4,$J91&lt;&gt;$E$4,$K91&lt;&gt;$E$4,$L91&lt;&gt;$E$4,$M91&lt;&gt;$E$4),$D$90="Nee",$D$90="Antwoord niet bekend")</f>
        <v>0</v>
      </c>
      <c r="H91" s="4">
        <v>1</v>
      </c>
      <c r="I91" s="4">
        <v>2</v>
      </c>
      <c r="J91" s="4">
        <v>3</v>
      </c>
      <c r="K91" s="4">
        <v>4</v>
      </c>
      <c r="L91" s="4">
        <v>5</v>
      </c>
      <c r="N91" s="36" t="s">
        <v>318</v>
      </c>
      <c r="O91" s="38" t="str">
        <f>IF(G91=TRUE,"",IF(OR(D91="",D91="Ja, voor alle onderkende functies/rollen|Nee, niet voor alle onderkende functies/rollen|Nee, voor geen enkele van de onderkende functies/rollen|Antwoord niet bekend"),"Keuzelijst is niet ingevuld.",""))</f>
        <v>Keuzelijst is niet ingevuld.</v>
      </c>
    </row>
    <row r="92" spans="1:15" ht="55.2" customHeight="1" x14ac:dyDescent="0.3">
      <c r="A92" s="33" t="s">
        <v>378</v>
      </c>
      <c r="B92" s="3" t="s">
        <v>128</v>
      </c>
      <c r="C92" s="3" t="s">
        <v>414</v>
      </c>
      <c r="D92" s="52" t="s">
        <v>273</v>
      </c>
      <c r="G92" s="63" t="b">
        <f t="shared" si="15"/>
        <v>0</v>
      </c>
      <c r="I92" s="4">
        <v>2</v>
      </c>
      <c r="J92" s="4">
        <v>3</v>
      </c>
      <c r="K92" s="4">
        <v>4</v>
      </c>
      <c r="L92" s="4">
        <v>5</v>
      </c>
      <c r="N92" s="36" t="s">
        <v>318</v>
      </c>
      <c r="O92" s="38" t="str">
        <f>IF(G92=TRUE,"",IF(OR(D92="",D92="Ja, zowel een kennisprogramma als een awarenessprogramma|Nee, wel een kennisprogramma maar geen awarenessprogramma|Nee, geen kennisprogramma maar wel een awarenessprogramma|Nee, geen kennisprogramma en geen awarenessprogramma|Antwoord niet bekend"),"Keuzelijst is niet ingevuld.",""))</f>
        <v>Keuzelijst is niet ingevuld.</v>
      </c>
    </row>
    <row r="93" spans="1:15" ht="18" customHeight="1" x14ac:dyDescent="0.3">
      <c r="A93" s="33" t="s">
        <v>379</v>
      </c>
      <c r="B93" s="13"/>
      <c r="C93" s="14" t="s">
        <v>150</v>
      </c>
      <c r="D93" s="15"/>
      <c r="I93" s="4" t="s">
        <v>27</v>
      </c>
      <c r="J93" s="4" t="s">
        <v>27</v>
      </c>
    </row>
    <row r="94" spans="1:15" ht="27" customHeight="1" x14ac:dyDescent="0.3">
      <c r="A94" s="33" t="s">
        <v>378</v>
      </c>
      <c r="B94" s="3" t="s">
        <v>129</v>
      </c>
      <c r="C94" s="3" t="s">
        <v>524</v>
      </c>
      <c r="D94" s="46" t="s">
        <v>171</v>
      </c>
      <c r="G94" s="63" t="b">
        <f t="shared" si="15"/>
        <v>0</v>
      </c>
      <c r="H94" s="4">
        <v>1</v>
      </c>
      <c r="I94" s="4">
        <v>2</v>
      </c>
      <c r="J94" s="4">
        <v>3</v>
      </c>
      <c r="K94" s="4">
        <v>4</v>
      </c>
      <c r="L94" s="4">
        <v>5</v>
      </c>
      <c r="N94" s="36" t="s">
        <v>324</v>
      </c>
      <c r="O94" s="38" t="str">
        <f>IF(G94=TRUE,"",IF(D94="Aantal","Geheel niet-negatief getal of '?' invullen.",IF(D94="","Geheel niet-negatief getal of '?' invullen.",IF(D94="?","",IF(AND(D94&gt;=0,ROUND(D94,0)=D94),"","Geheel niet-negatief getal of '?' invullen.")))))</f>
        <v>Geheel niet-negatief getal of '?' invullen.</v>
      </c>
    </row>
    <row r="95" spans="1:15" s="6" customFormat="1" ht="45" customHeight="1" x14ac:dyDescent="0.3">
      <c r="A95" s="33" t="s">
        <v>378</v>
      </c>
      <c r="B95" s="3" t="s">
        <v>130</v>
      </c>
      <c r="C95" s="3" t="s">
        <v>445</v>
      </c>
      <c r="D95" s="52" t="s">
        <v>304</v>
      </c>
      <c r="G95" s="63" t="b">
        <f t="shared" si="15"/>
        <v>0</v>
      </c>
      <c r="H95" s="4">
        <v>1</v>
      </c>
      <c r="I95" s="4">
        <v>2</v>
      </c>
      <c r="J95" s="4">
        <v>3</v>
      </c>
      <c r="K95" s="4">
        <v>4</v>
      </c>
      <c r="L95" s="4">
        <v>5</v>
      </c>
      <c r="M95" s="22"/>
      <c r="N95" s="36" t="s">
        <v>318</v>
      </c>
      <c r="O95" s="38" t="str">
        <f>IF(G95=TRUE,"",IF(OR(D95="",D95="Ja, een omvattend integraal systeem|Ja, één of meerdere systemen icm één of meerdere losse registraties|Ja, geen systeem maar één of meerdere losse registraties|Nee|Antwoord niet bekend"),"Keuzelijst is niet ingevuld.",""))</f>
        <v>Keuzelijst is niet ingevuld.</v>
      </c>
    </row>
    <row r="96" spans="1:15" s="6" customFormat="1" ht="36" customHeight="1" x14ac:dyDescent="0.3">
      <c r="A96" s="33" t="s">
        <v>380</v>
      </c>
      <c r="B96" s="3" t="s">
        <v>131</v>
      </c>
      <c r="C96" s="3" t="s">
        <v>442</v>
      </c>
      <c r="G96" s="63" t="b">
        <f>OR(AND($H96&lt;&gt;$E$4,$I96&lt;&gt;$E$4,$J96&lt;&gt;$E$4,$K96&lt;&gt;$E$4,$L96&lt;&gt;$E$4,$M96&lt;&gt;$E$4),$D$95="Nee",$D$95="Antwoord niet bekend")</f>
        <v>0</v>
      </c>
      <c r="H96" s="4"/>
      <c r="I96" s="4">
        <v>2</v>
      </c>
      <c r="J96" s="4">
        <v>3</v>
      </c>
      <c r="K96" s="4">
        <v>4</v>
      </c>
      <c r="L96" s="4">
        <v>5</v>
      </c>
      <c r="M96" s="22"/>
      <c r="N96" s="36"/>
      <c r="O96" s="37"/>
    </row>
    <row r="97" spans="1:15" s="6" customFormat="1" ht="36" customHeight="1" x14ac:dyDescent="0.3">
      <c r="A97" s="33" t="s">
        <v>380</v>
      </c>
      <c r="B97" s="3" t="s">
        <v>305</v>
      </c>
      <c r="C97" s="3" t="s">
        <v>525</v>
      </c>
      <c r="D97" s="53" t="s">
        <v>172</v>
      </c>
      <c r="G97" s="63" t="b">
        <f>OR(AND($H97&lt;&gt;$E$4,$I97&lt;&gt;$E$4,$J97&lt;&gt;$E$4,$K97&lt;&gt;$E$4,$L97&lt;&gt;$E$4,$M97&lt;&gt;$E$4),$D$95="Nee",$D$95="Antwoord niet bekend")</f>
        <v>0</v>
      </c>
      <c r="H97" s="4"/>
      <c r="I97" s="4">
        <v>2</v>
      </c>
      <c r="J97" s="4">
        <v>3</v>
      </c>
      <c r="K97" s="4">
        <v>4</v>
      </c>
      <c r="L97" s="4">
        <v>5</v>
      </c>
      <c r="M97" s="22"/>
      <c r="N97" s="36" t="s">
        <v>325</v>
      </c>
      <c r="O97" s="38" t="str">
        <f t="shared" ref="O97:O98" si="17">IF(G97=TRUE,"",IF(D97="Percentage","Geheel percentage tussen 0-100% of '?' invullen.",IF(D97="","Geheel percentage tussen 0-100% of '?' invullen.",IF(D97="?","",IF(AND(D97&gt;=0,D97&lt;=1),"","Geheel percentage tussen 0-100% of '?' invullen.")))))</f>
        <v>Geheel percentage tussen 0-100% of '?' invullen.</v>
      </c>
    </row>
    <row r="98" spans="1:15" s="6" customFormat="1" ht="36" customHeight="1" x14ac:dyDescent="0.3">
      <c r="A98" s="33" t="s">
        <v>380</v>
      </c>
      <c r="B98" s="3" t="s">
        <v>306</v>
      </c>
      <c r="C98" s="3" t="s">
        <v>261</v>
      </c>
      <c r="D98" s="53" t="s">
        <v>172</v>
      </c>
      <c r="G98" s="63" t="b">
        <f>OR(AND($H98&lt;&gt;$E$4,$I98&lt;&gt;$E$4,$J98&lt;&gt;$E$4,$K98&lt;&gt;$E$4,$L98&lt;&gt;$E$4,$M98&lt;&gt;$E$4),$D$95="Nee",$D$95="Antwoord niet bekend")</f>
        <v>0</v>
      </c>
      <c r="H98" s="4"/>
      <c r="I98" s="4">
        <v>2</v>
      </c>
      <c r="J98" s="4">
        <v>3</v>
      </c>
      <c r="K98" s="4">
        <v>4</v>
      </c>
      <c r="L98" s="4">
        <v>5</v>
      </c>
      <c r="M98" s="22"/>
      <c r="N98" s="36" t="s">
        <v>325</v>
      </c>
      <c r="O98" s="38" t="str">
        <f t="shared" si="17"/>
        <v>Geheel percentage tussen 0-100% of '?' invullen.</v>
      </c>
    </row>
    <row r="99" spans="1:15" s="6" customFormat="1" ht="36" customHeight="1" x14ac:dyDescent="0.3">
      <c r="A99" s="33" t="s">
        <v>380</v>
      </c>
      <c r="B99" s="3" t="s">
        <v>132</v>
      </c>
      <c r="C99" s="3" t="s">
        <v>443</v>
      </c>
      <c r="D99" s="49" t="s">
        <v>237</v>
      </c>
      <c r="E99" s="49" t="s">
        <v>238</v>
      </c>
      <c r="G99" s="63" t="b">
        <f>OR(AND($H99&lt;&gt;$E$4,$I99&lt;&gt;$E$4,$J99&lt;&gt;$E$4,$K99&lt;&gt;$E$4,$L99&lt;&gt;$E$4,$M99&lt;&gt;$E$4),$D$95="Nee",$D$95="Antwoord niet bekend")</f>
        <v>0</v>
      </c>
      <c r="H99" s="4"/>
      <c r="I99" s="4">
        <v>2</v>
      </c>
      <c r="J99" s="4">
        <v>3</v>
      </c>
      <c r="K99" s="4">
        <v>4</v>
      </c>
      <c r="L99" s="4">
        <v>5</v>
      </c>
      <c r="M99" s="22"/>
      <c r="N99" s="36" t="s">
        <v>319</v>
      </c>
      <c r="O99" s="39" t="str">
        <f>IF(G99=TRUE,"",IF(OR(D99="",E99="",D99="Maand",E99="Jaar"),"Geldige datum in format mm jjjj invullen.",""))</f>
        <v>Geldige datum in format mm jjjj invullen.</v>
      </c>
    </row>
    <row r="100" spans="1:15" s="6" customFormat="1" ht="36" customHeight="1" x14ac:dyDescent="0.3">
      <c r="A100" s="33" t="s">
        <v>380</v>
      </c>
      <c r="B100" s="3" t="s">
        <v>133</v>
      </c>
      <c r="C100" s="3" t="s">
        <v>444</v>
      </c>
      <c r="D100" s="49" t="s">
        <v>237</v>
      </c>
      <c r="E100" s="49" t="s">
        <v>238</v>
      </c>
      <c r="G100" s="63" t="b">
        <f>OR(AND($H100&lt;&gt;$E$4,$I100&lt;&gt;$E$4,$J100&lt;&gt;$E$4,$K100&lt;&gt;$E$4,$L100&lt;&gt;$E$4,$M100&lt;&gt;$E$4),$D$95="Nee",$D$95="Antwoord niet bekend")</f>
        <v>0</v>
      </c>
      <c r="H100" s="4"/>
      <c r="I100" s="4">
        <v>2</v>
      </c>
      <c r="J100" s="4">
        <v>3</v>
      </c>
      <c r="K100" s="4">
        <v>4</v>
      </c>
      <c r="L100" s="4">
        <v>5</v>
      </c>
      <c r="M100" s="22"/>
      <c r="N100" s="36" t="s">
        <v>319</v>
      </c>
      <c r="O100" s="39" t="str">
        <f>IF(G100=TRUE,"",IF(OR(D100="",E100="",D100="Maand",E100="Jaar"),"Geldige datum in format mm jjjj invullen.",""))</f>
        <v>Geldige datum in format mm jjjj invullen.</v>
      </c>
    </row>
    <row r="101" spans="1:15" ht="36" customHeight="1" x14ac:dyDescent="0.3">
      <c r="A101" s="33" t="s">
        <v>378</v>
      </c>
      <c r="B101" s="3" t="s">
        <v>134</v>
      </c>
      <c r="C101" s="3" t="s">
        <v>526</v>
      </c>
      <c r="D101" s="6"/>
      <c r="G101" s="63" t="b">
        <f t="shared" ref="G101:G117" si="18">AND($H101&lt;&gt;$E$4,$I101&lt;&gt;$E$4,$J101&lt;&gt;$E$4,$K101&lt;&gt;$E$4,$L101&lt;&gt;$E$4,$M101&lt;&gt;$E$4)</f>
        <v>0</v>
      </c>
      <c r="H101" s="4">
        <v>1</v>
      </c>
      <c r="I101" s="4">
        <v>2</v>
      </c>
      <c r="J101" s="4">
        <v>3</v>
      </c>
      <c r="K101" s="4">
        <v>4</v>
      </c>
      <c r="L101" s="4">
        <v>5</v>
      </c>
    </row>
    <row r="102" spans="1:15" ht="45" customHeight="1" x14ac:dyDescent="0.3">
      <c r="A102" s="33" t="s">
        <v>380</v>
      </c>
      <c r="B102" s="3" t="s">
        <v>135</v>
      </c>
      <c r="C102" s="3" t="s">
        <v>542</v>
      </c>
      <c r="D102" s="53" t="s">
        <v>172</v>
      </c>
      <c r="E102" s="6"/>
      <c r="G102" s="63" t="b">
        <f t="shared" si="18"/>
        <v>0</v>
      </c>
      <c r="H102" s="4">
        <v>1</v>
      </c>
      <c r="I102" s="4">
        <v>2</v>
      </c>
      <c r="J102" s="4">
        <v>3</v>
      </c>
      <c r="K102" s="4">
        <v>4</v>
      </c>
      <c r="L102" s="4">
        <v>5</v>
      </c>
      <c r="N102" s="36" t="s">
        <v>326</v>
      </c>
      <c r="O102" s="38" t="str">
        <f t="shared" ref="O102:O109" si="19">IF(G102=TRUE,"",IF(D102="Percentage","Geheel percentage tussen 0-100%, 'x' of '?' invullen.",IF(D102="","Geheel percentage tussen 0-100%, 'x' of '?' invullen.",IF(OR(D102="?",D102="x"),"",IF(AND(D102&gt;=0,D102&lt;=1),"","Geheel percentage tussen 0-100%, 'x' of '?' invullen.")))))</f>
        <v>Geheel percentage tussen 0-100%, 'x' of '?' invullen.</v>
      </c>
    </row>
    <row r="103" spans="1:15" ht="45" customHeight="1" x14ac:dyDescent="0.3">
      <c r="A103" s="33" t="s">
        <v>380</v>
      </c>
      <c r="B103" s="3" t="s">
        <v>136</v>
      </c>
      <c r="C103" s="3" t="s">
        <v>508</v>
      </c>
      <c r="D103" s="53" t="s">
        <v>172</v>
      </c>
      <c r="E103" s="6"/>
      <c r="G103" s="63" t="b">
        <f t="shared" si="18"/>
        <v>0</v>
      </c>
      <c r="H103" s="4">
        <v>1</v>
      </c>
      <c r="I103" s="4">
        <v>2</v>
      </c>
      <c r="J103" s="4">
        <v>3</v>
      </c>
      <c r="K103" s="4">
        <v>4</v>
      </c>
      <c r="L103" s="4">
        <v>5</v>
      </c>
      <c r="N103" s="36" t="s">
        <v>326</v>
      </c>
      <c r="O103" s="38" t="str">
        <f t="shared" si="19"/>
        <v>Geheel percentage tussen 0-100%, 'x' of '?' invullen.</v>
      </c>
    </row>
    <row r="104" spans="1:15" ht="66.75" customHeight="1" x14ac:dyDescent="0.3">
      <c r="A104" s="33" t="s">
        <v>380</v>
      </c>
      <c r="B104" s="3" t="s">
        <v>137</v>
      </c>
      <c r="C104" s="3" t="s">
        <v>283</v>
      </c>
      <c r="D104" s="53" t="s">
        <v>172</v>
      </c>
      <c r="E104" s="6"/>
      <c r="G104" s="63" t="b">
        <f t="shared" si="18"/>
        <v>0</v>
      </c>
      <c r="H104" s="4">
        <v>1</v>
      </c>
      <c r="I104" s="4">
        <v>2</v>
      </c>
      <c r="J104" s="4">
        <v>3</v>
      </c>
      <c r="K104" s="4">
        <v>4</v>
      </c>
      <c r="L104" s="4">
        <v>5</v>
      </c>
      <c r="N104" s="36" t="s">
        <v>326</v>
      </c>
      <c r="O104" s="38" t="str">
        <f t="shared" si="19"/>
        <v>Geheel percentage tussen 0-100%, 'x' of '?' invullen.</v>
      </c>
    </row>
    <row r="105" spans="1:15" ht="45" customHeight="1" x14ac:dyDescent="0.3">
      <c r="A105" s="33" t="s">
        <v>380</v>
      </c>
      <c r="B105" s="3" t="s">
        <v>138</v>
      </c>
      <c r="C105" s="3" t="s">
        <v>541</v>
      </c>
      <c r="D105" s="53" t="s">
        <v>172</v>
      </c>
      <c r="E105" s="6"/>
      <c r="G105" s="63" t="b">
        <f t="shared" si="18"/>
        <v>0</v>
      </c>
      <c r="I105" s="4">
        <v>2</v>
      </c>
      <c r="J105" s="4">
        <v>3</v>
      </c>
      <c r="K105" s="4">
        <v>4</v>
      </c>
      <c r="L105" s="4">
        <v>5</v>
      </c>
      <c r="N105" s="36" t="s">
        <v>326</v>
      </c>
      <c r="O105" s="38" t="str">
        <f t="shared" si="19"/>
        <v>Geheel percentage tussen 0-100%, 'x' of '?' invullen.</v>
      </c>
    </row>
    <row r="106" spans="1:15" ht="45" customHeight="1" x14ac:dyDescent="0.3">
      <c r="A106" s="33" t="s">
        <v>380</v>
      </c>
      <c r="B106" s="3" t="s">
        <v>139</v>
      </c>
      <c r="C106" s="3" t="s">
        <v>415</v>
      </c>
      <c r="D106" s="53" t="s">
        <v>172</v>
      </c>
      <c r="E106" s="6"/>
      <c r="G106" s="63" t="b">
        <f t="shared" si="18"/>
        <v>0</v>
      </c>
      <c r="I106" s="4">
        <v>2</v>
      </c>
      <c r="J106" s="4">
        <v>3</v>
      </c>
      <c r="K106" s="4">
        <v>4</v>
      </c>
      <c r="L106" s="4">
        <v>5</v>
      </c>
      <c r="N106" s="36" t="s">
        <v>326</v>
      </c>
      <c r="O106" s="38" t="str">
        <f t="shared" si="19"/>
        <v>Geheel percentage tussen 0-100%, 'x' of '?' invullen.</v>
      </c>
    </row>
    <row r="107" spans="1:15" s="6" customFormat="1" ht="45" customHeight="1" x14ac:dyDescent="0.3">
      <c r="A107" s="33" t="s">
        <v>380</v>
      </c>
      <c r="B107" s="3" t="s">
        <v>327</v>
      </c>
      <c r="C107" s="3" t="s">
        <v>450</v>
      </c>
      <c r="D107" s="53" t="s">
        <v>172</v>
      </c>
      <c r="G107" s="63" t="b">
        <f t="shared" si="18"/>
        <v>0</v>
      </c>
      <c r="H107" s="4"/>
      <c r="I107" s="4">
        <v>2</v>
      </c>
      <c r="J107" s="4">
        <v>3</v>
      </c>
      <c r="K107" s="4">
        <v>4</v>
      </c>
      <c r="L107" s="4">
        <v>5</v>
      </c>
      <c r="M107" s="22"/>
      <c r="N107" s="36" t="s">
        <v>326</v>
      </c>
      <c r="O107" s="38" t="str">
        <f t="shared" si="19"/>
        <v>Geheel percentage tussen 0-100%, 'x' of '?' invullen.</v>
      </c>
    </row>
    <row r="108" spans="1:15" s="6" customFormat="1" ht="45" customHeight="1" x14ac:dyDescent="0.3">
      <c r="A108" s="33" t="s">
        <v>380</v>
      </c>
      <c r="B108" s="3" t="s">
        <v>328</v>
      </c>
      <c r="C108" s="3" t="s">
        <v>284</v>
      </c>
      <c r="D108" s="53" t="s">
        <v>172</v>
      </c>
      <c r="G108" s="63" t="b">
        <f t="shared" si="18"/>
        <v>0</v>
      </c>
      <c r="H108" s="4"/>
      <c r="I108" s="4">
        <v>2</v>
      </c>
      <c r="J108" s="4">
        <v>3</v>
      </c>
      <c r="K108" s="4">
        <v>4</v>
      </c>
      <c r="L108" s="4">
        <v>5</v>
      </c>
      <c r="M108" s="22"/>
      <c r="N108" s="36" t="s">
        <v>326</v>
      </c>
      <c r="O108" s="38" t="str">
        <f t="shared" si="19"/>
        <v>Geheel percentage tussen 0-100%, 'x' of '?' invullen.</v>
      </c>
    </row>
    <row r="109" spans="1:15" s="6" customFormat="1" ht="45" customHeight="1" x14ac:dyDescent="0.3">
      <c r="A109" s="33" t="s">
        <v>378</v>
      </c>
      <c r="B109" s="3" t="s">
        <v>290</v>
      </c>
      <c r="C109" s="3" t="s">
        <v>291</v>
      </c>
      <c r="D109" s="53" t="s">
        <v>172</v>
      </c>
      <c r="G109" s="63" t="b">
        <f t="shared" si="18"/>
        <v>0</v>
      </c>
      <c r="H109" s="4">
        <v>1</v>
      </c>
      <c r="I109" s="4">
        <v>2</v>
      </c>
      <c r="J109" s="4">
        <v>3</v>
      </c>
      <c r="K109" s="4">
        <v>4</v>
      </c>
      <c r="L109" s="4">
        <v>5</v>
      </c>
      <c r="M109" s="22"/>
      <c r="N109" s="36" t="s">
        <v>326</v>
      </c>
      <c r="O109" s="38" t="str">
        <f t="shared" si="19"/>
        <v>Geheel percentage tussen 0-100%, 'x' of '?' invullen.</v>
      </c>
    </row>
    <row r="110" spans="1:15" ht="36" customHeight="1" x14ac:dyDescent="0.3">
      <c r="A110" s="33" t="s">
        <v>378</v>
      </c>
      <c r="B110" s="3" t="s">
        <v>140</v>
      </c>
      <c r="C110" s="3" t="s">
        <v>141</v>
      </c>
      <c r="D110" s="46" t="s">
        <v>171</v>
      </c>
      <c r="G110" s="63" t="b">
        <f t="shared" si="18"/>
        <v>0</v>
      </c>
      <c r="H110" s="4">
        <v>1</v>
      </c>
      <c r="I110" s="4">
        <v>2</v>
      </c>
      <c r="J110" s="4">
        <v>3</v>
      </c>
      <c r="K110" s="4">
        <v>4</v>
      </c>
      <c r="L110" s="4">
        <v>5</v>
      </c>
      <c r="N110" s="36" t="s">
        <v>324</v>
      </c>
      <c r="O110" s="38" t="str">
        <f>IF(G110=TRUE,"",IF(D110="Aantal","Geheel niet-negatief getal of '?' invullen.",IF(D110="","Geheel niet-negatief getal of '?' invullen.",IF(D110="?","",IF(AND(D110&gt;=0,ROUND(D110,0)=D110),"","Geheel niet-negatief getal of '?' invullen.")))))</f>
        <v>Geheel niet-negatief getal of '?' invullen.</v>
      </c>
    </row>
    <row r="111" spans="1:15" ht="36" customHeight="1" x14ac:dyDescent="0.3">
      <c r="A111" s="33" t="s">
        <v>378</v>
      </c>
      <c r="B111" s="3" t="s">
        <v>142</v>
      </c>
      <c r="C111" s="3" t="s">
        <v>316</v>
      </c>
      <c r="D111" s="42" t="s">
        <v>21</v>
      </c>
      <c r="G111" s="63" t="b">
        <f t="shared" si="18"/>
        <v>0</v>
      </c>
      <c r="H111" s="4">
        <v>1</v>
      </c>
      <c r="I111" s="4">
        <v>2</v>
      </c>
      <c r="J111" s="4">
        <v>3</v>
      </c>
      <c r="K111" s="4">
        <v>4</v>
      </c>
      <c r="L111" s="4">
        <v>5</v>
      </c>
      <c r="N111" s="36" t="s">
        <v>324</v>
      </c>
      <c r="O111" s="38" t="str">
        <f>IF(G111=TRUE,"",IF(D111="Bedrag","Geheel niet-negatief getal of '?' invullen.",IF(D111="","Geheel niet-negatief getal of '?' invullen.",IF(D111="?","",IF(AND(D111&gt;=0,ROUND(D111,0)=D111),"","Geheel niet-negatief getal of '?' invullen.")))))</f>
        <v>Geheel niet-negatief getal of '?' invullen.</v>
      </c>
    </row>
    <row r="112" spans="1:15" ht="27" customHeight="1" x14ac:dyDescent="0.3">
      <c r="A112" s="33" t="s">
        <v>378</v>
      </c>
      <c r="B112" s="3" t="s">
        <v>143</v>
      </c>
      <c r="C112" s="3" t="s">
        <v>427</v>
      </c>
      <c r="D112" s="50" t="s">
        <v>268</v>
      </c>
      <c r="G112" s="63" t="b">
        <f t="shared" si="18"/>
        <v>0</v>
      </c>
      <c r="H112" s="4">
        <v>1</v>
      </c>
      <c r="I112" s="4">
        <v>2</v>
      </c>
      <c r="J112" s="4">
        <v>3</v>
      </c>
      <c r="K112" s="4">
        <v>4</v>
      </c>
      <c r="L112" s="4">
        <v>5</v>
      </c>
      <c r="N112" s="36" t="s">
        <v>318</v>
      </c>
      <c r="O112" s="38" t="str">
        <f t="shared" ref="O112" si="20">IF(G112=TRUE,"",IF(OR(D112="",D112="Ja|Nee|Antwoord niet bekend"),"Keuzelijst is niet ingevuld.",""))</f>
        <v>Keuzelijst is niet ingevuld.</v>
      </c>
    </row>
    <row r="113" spans="1:15" ht="36" customHeight="1" x14ac:dyDescent="0.3">
      <c r="A113" s="33" t="s">
        <v>380</v>
      </c>
      <c r="B113" s="3" t="s">
        <v>144</v>
      </c>
      <c r="C113" s="3" t="s">
        <v>426</v>
      </c>
      <c r="D113" s="46" t="s">
        <v>171</v>
      </c>
      <c r="G113" s="63" t="b">
        <f>OR(AND($H113&lt;&gt;$E$4,$I113&lt;&gt;$E$4,$J113&lt;&gt;$E$4,$K113&lt;&gt;$E$4,$L113&lt;&gt;$E$4,$M113&lt;&gt;$E$4),$D$112="Nee",$D$112="Antwoord niet bekend")</f>
        <v>0</v>
      </c>
      <c r="H113" s="4">
        <v>1</v>
      </c>
      <c r="I113" s="4">
        <v>2</v>
      </c>
      <c r="J113" s="4">
        <v>3</v>
      </c>
      <c r="K113" s="4">
        <v>4</v>
      </c>
      <c r="L113" s="4">
        <v>5</v>
      </c>
      <c r="N113" s="36" t="s">
        <v>552</v>
      </c>
      <c r="O113" s="38" t="str">
        <f>IF(G113=TRUE,"",IF(D113="Aantal","Geheel niet-negatief getal, 'x' of '?' invullen.",IF(D113="","Geheel niet-negatief getal, 'x' of '?' invullen.",IF(OR(D113="?",D113="x"),"",IF(AND(D113&gt;=0,ROUND(D113,0)=D113),"","Geheel niet-negatief getal, 'x' of '?' invullen.")))))</f>
        <v>Geheel niet-negatief getal, 'x' of '?' invullen.</v>
      </c>
    </row>
    <row r="114" spans="1:15" ht="45" customHeight="1" x14ac:dyDescent="0.3">
      <c r="A114" s="33" t="s">
        <v>378</v>
      </c>
      <c r="B114" s="3" t="s">
        <v>145</v>
      </c>
      <c r="C114" s="3" t="s">
        <v>146</v>
      </c>
      <c r="D114" s="53" t="s">
        <v>172</v>
      </c>
      <c r="G114" s="63" t="b">
        <f t="shared" si="18"/>
        <v>0</v>
      </c>
      <c r="I114" s="4">
        <v>2</v>
      </c>
      <c r="J114" s="4">
        <v>3</v>
      </c>
      <c r="K114" s="4">
        <v>4</v>
      </c>
      <c r="L114" s="4">
        <v>5</v>
      </c>
      <c r="N114" s="36" t="s">
        <v>326</v>
      </c>
      <c r="O114" s="38" t="str">
        <f t="shared" ref="O114:O115" si="21">IF(G114=TRUE,"",IF(D114="Percentage","Geheel percentage tussen 0-100%, 'x' of '?' invullen.",IF(D114="","Geheel percentage tussen 0-100%, 'x' of '?' invullen.",IF(OR(D114="?",D114="x"),"",IF(AND(D114&gt;=0,D114&lt;=1),"","Geheel percentage tussen 0-100%, 'x' of '?' invullen.")))))</f>
        <v>Geheel percentage tussen 0-100%, 'x' of '?' invullen.</v>
      </c>
    </row>
    <row r="115" spans="1:15" ht="45" customHeight="1" x14ac:dyDescent="0.3">
      <c r="A115" s="33" t="s">
        <v>378</v>
      </c>
      <c r="B115" s="3" t="s">
        <v>147</v>
      </c>
      <c r="C115" s="3" t="s">
        <v>148</v>
      </c>
      <c r="D115" s="53" t="s">
        <v>172</v>
      </c>
      <c r="G115" s="63" t="b">
        <f t="shared" si="18"/>
        <v>0</v>
      </c>
      <c r="I115" s="4">
        <v>2</v>
      </c>
      <c r="J115" s="4">
        <v>3</v>
      </c>
      <c r="K115" s="4">
        <v>4</v>
      </c>
      <c r="L115" s="4">
        <v>5</v>
      </c>
      <c r="N115" s="36" t="s">
        <v>326</v>
      </c>
      <c r="O115" s="38" t="str">
        <f t="shared" si="21"/>
        <v>Geheel percentage tussen 0-100%, 'x' of '?' invullen.</v>
      </c>
    </row>
    <row r="116" spans="1:15" ht="18" customHeight="1" x14ac:dyDescent="0.3">
      <c r="A116" s="33" t="s">
        <v>379</v>
      </c>
      <c r="B116" s="13"/>
      <c r="C116" s="14" t="s">
        <v>152</v>
      </c>
      <c r="D116" s="15"/>
      <c r="I116" s="4" t="s">
        <v>27</v>
      </c>
      <c r="J116" s="4" t="s">
        <v>27</v>
      </c>
    </row>
    <row r="117" spans="1:15" ht="36" customHeight="1" x14ac:dyDescent="0.3">
      <c r="A117" s="33" t="s">
        <v>378</v>
      </c>
      <c r="B117" s="3" t="s">
        <v>155</v>
      </c>
      <c r="C117" s="3" t="s">
        <v>451</v>
      </c>
      <c r="D117" s="52" t="s">
        <v>274</v>
      </c>
      <c r="G117" s="63" t="b">
        <f t="shared" si="18"/>
        <v>0</v>
      </c>
      <c r="H117" s="4">
        <v>1</v>
      </c>
      <c r="I117" s="4">
        <v>2</v>
      </c>
      <c r="J117" s="4">
        <v>3</v>
      </c>
      <c r="K117" s="4">
        <v>4</v>
      </c>
      <c r="L117" s="4">
        <v>5</v>
      </c>
      <c r="N117" s="36" t="s">
        <v>318</v>
      </c>
      <c r="O117" s="38" t="str">
        <f>IF(G117=TRUE,"",IF(OR(D117="",D117="Ja, separaat over dit specifieke onderwerp|Ja, geïntegreerd in een bredere rapportage|Nee, geen rapportage over dit specifieke onderwerp|Antwoord niet bekend"),"Keuzelijst is niet ingevuld.",""))</f>
        <v>Keuzelijst is niet ingevuld.</v>
      </c>
    </row>
    <row r="118" spans="1:15" ht="36" customHeight="1" x14ac:dyDescent="0.3">
      <c r="A118" s="33" t="s">
        <v>380</v>
      </c>
      <c r="B118" s="3" t="s">
        <v>156</v>
      </c>
      <c r="C118" s="3" t="s">
        <v>247</v>
      </c>
      <c r="D118" s="52" t="s">
        <v>275</v>
      </c>
      <c r="G118" s="63" t="b">
        <f>OR(AND($H118&lt;&gt;$E$4,$I118&lt;&gt;$E$4,$J118&lt;&gt;$E$4,$K118&lt;&gt;$E$4,$L118&lt;&gt;$E$4,$M118&lt;&gt;$E$4),$D$117="Nee, geen rapportage over dit specifieke onderwerp",$D$117="Antwoord niet bekend")</f>
        <v>0</v>
      </c>
      <c r="I118" s="4">
        <v>2</v>
      </c>
      <c r="J118" s="4">
        <v>3</v>
      </c>
      <c r="K118" s="4">
        <v>4</v>
      </c>
      <c r="L118" s="4">
        <v>5</v>
      </c>
      <c r="N118" s="36" t="s">
        <v>318</v>
      </c>
      <c r="O118" s="38" t="str">
        <f>IF(G118=TRUE,"",IF(OR(D118="",D118="1 keer per maand|1 keer per kwartaal|1 keer per halfjaar|1 keer per jaar|Minder dan 1 keer per jaar|Andere vaste frequentie|Geen vaste frequentie|Antwoord niet bekend"),"Keuzelijst is niet ingevuld.",""))</f>
        <v>Keuzelijst is niet ingevuld.</v>
      </c>
    </row>
    <row r="119" spans="1:15" ht="27" customHeight="1" x14ac:dyDescent="0.3">
      <c r="A119" s="33" t="s">
        <v>380</v>
      </c>
      <c r="B119" s="3" t="s">
        <v>157</v>
      </c>
      <c r="C119" s="3" t="s">
        <v>317</v>
      </c>
      <c r="D119" s="50" t="s">
        <v>268</v>
      </c>
      <c r="G119" s="63" t="b">
        <f>OR(AND($H119&lt;&gt;$E$4,$I119&lt;&gt;$E$4,$J119&lt;&gt;$E$4,$K119&lt;&gt;$E$4,$L119&lt;&gt;$E$4,$M119&lt;&gt;$E$4),$D$117="Nee, geen rapportage over dit specifieke onderwerp",$D$117="Antwoord niet bekend")</f>
        <v>0</v>
      </c>
      <c r="H119" s="4">
        <v>1</v>
      </c>
      <c r="I119" s="4">
        <v>2</v>
      </c>
      <c r="J119" s="4">
        <v>3</v>
      </c>
      <c r="K119" s="4">
        <v>4</v>
      </c>
      <c r="L119" s="4">
        <v>5</v>
      </c>
      <c r="N119" s="36" t="s">
        <v>318</v>
      </c>
      <c r="O119" s="38" t="str">
        <f>IF(G119=TRUE,"",IF(OR(D119="",D119="Ja|Nee|Antwoord niet bekend"),"Keuzelijst is niet ingevuld.",""))</f>
        <v>Keuzelijst is niet ingevuld.</v>
      </c>
    </row>
    <row r="120" spans="1:15" ht="87.6" x14ac:dyDescent="0.3">
      <c r="A120" s="33" t="s">
        <v>380</v>
      </c>
      <c r="B120" s="3" t="s">
        <v>158</v>
      </c>
      <c r="C120" s="3" t="s">
        <v>532</v>
      </c>
      <c r="D120" s="52" t="s">
        <v>276</v>
      </c>
      <c r="G120" s="63" t="b">
        <f>OR(AND($H120&lt;&gt;$E$4,$I120&lt;&gt;$E$4,$J120&lt;&gt;$E$4,$K120&lt;&gt;$E$4,$L120&lt;&gt;$E$4,$M120&lt;&gt;$E$4),$D$117="Nee, geen rapportage over dit specifieke onderwerp",$D$117="Antwoord niet bekend")</f>
        <v>0</v>
      </c>
      <c r="I120" s="4">
        <v>2</v>
      </c>
      <c r="J120" s="4">
        <v>3</v>
      </c>
      <c r="K120" s="4">
        <v>4</v>
      </c>
      <c r="L120" s="4">
        <v>5</v>
      </c>
      <c r="N120" s="36" t="s">
        <v>318</v>
      </c>
      <c r="O120" s="38" t="str">
        <f>IF(G120=TRUE,"",IF(OR(D120="",D120=CONCATENATE("Ja, zowel van de risicobeheerfunctie/risicomanagementfunctie als van de compliance functie|Nee, wel van de risicobeheerfunctie/risicomanagementfunctie maar niet van de compliance functie|","Nee, niet van de risicobeheerfunctie/risicomanagementfunctie maar wel van de compliance functie|Nee, niet van de risicobeheerfunctie/risicomanagementfunctie en niet van de compliance functie|Antwoord niet bekend")),"Keuzelijst is niet ingevuld.",""))</f>
        <v>Keuzelijst is niet ingevuld.</v>
      </c>
    </row>
    <row r="121" spans="1:15" ht="36" customHeight="1" x14ac:dyDescent="0.3">
      <c r="A121" s="33" t="s">
        <v>380</v>
      </c>
      <c r="B121" s="3" t="s">
        <v>159</v>
      </c>
      <c r="C121" s="3" t="s">
        <v>506</v>
      </c>
      <c r="D121" s="50" t="s">
        <v>268</v>
      </c>
      <c r="G121" s="63" t="b">
        <f>OR(AND($H121&lt;&gt;$E$4,$I121&lt;&gt;$E$4,$J121&lt;&gt;$E$4,$K121&lt;&gt;$E$4,$L121&lt;&gt;$E$4,$M121&lt;&gt;$E$4),$D$117="Nee, geen rapportage over dit specifieke onderwerp",$D$117="Antwoord niet bekend")</f>
        <v>0</v>
      </c>
      <c r="H121" s="4">
        <v>1</v>
      </c>
      <c r="I121" s="4">
        <v>2</v>
      </c>
      <c r="J121" s="4">
        <v>3</v>
      </c>
      <c r="K121" s="4">
        <v>4</v>
      </c>
      <c r="L121" s="4">
        <v>5</v>
      </c>
      <c r="N121" s="36" t="s">
        <v>318</v>
      </c>
      <c r="O121" s="38" t="str">
        <f>IF(G121=TRUE,"",IF(OR(D121="",D121="Ja|Nee|Antwoord niet bekend"),"Keuzelijst is niet ingevuld.",""))</f>
        <v>Keuzelijst is niet ingevuld.</v>
      </c>
    </row>
    <row r="122" spans="1:15" ht="27" customHeight="1" x14ac:dyDescent="0.3">
      <c r="A122" s="33" t="s">
        <v>381</v>
      </c>
      <c r="B122" s="3" t="s">
        <v>160</v>
      </c>
      <c r="C122" s="3" t="s">
        <v>249</v>
      </c>
      <c r="D122" s="46" t="s">
        <v>171</v>
      </c>
      <c r="G122" s="63" t="b">
        <f>OR(AND($H122&lt;&gt;$E$4,$I122&lt;&gt;$E$4,$J122&lt;&gt;$E$4,$K122&lt;&gt;$E$4,$L122&lt;&gt;$E$4,$M122&lt;&gt;$E$4),$D$117="Nee, geen rapportage over dit specifieke onderwerp",$D$117="Antwoord niet bekend",$D$121="Nee",$D$121="Antwoord niet bekend")</f>
        <v>0</v>
      </c>
      <c r="I122" s="4">
        <v>2</v>
      </c>
      <c r="J122" s="4">
        <v>3</v>
      </c>
      <c r="K122" s="4">
        <v>4</v>
      </c>
      <c r="L122" s="4">
        <v>5</v>
      </c>
      <c r="N122" s="36" t="s">
        <v>324</v>
      </c>
      <c r="O122" s="38" t="str">
        <f>IF(G122=TRUE,"",IF(D122="Aantal","Geheel niet-negatief getal of '?' invullen.",IF(D122="","Geheel niet-negatief getal of '?' invullen.",IF(D122="?","",IF(AND(D122&gt;=0,ROUND(D122,0)=D122),"","Geheel niet-negatief getal of '?' invullen.")))))</f>
        <v>Geheel niet-negatief getal of '?' invullen.</v>
      </c>
    </row>
    <row r="123" spans="1:15" ht="36" customHeight="1" x14ac:dyDescent="0.3">
      <c r="A123" s="33" t="s">
        <v>380</v>
      </c>
      <c r="B123" s="3" t="s">
        <v>161</v>
      </c>
      <c r="C123" s="3" t="s">
        <v>254</v>
      </c>
      <c r="D123" s="50" t="s">
        <v>268</v>
      </c>
      <c r="G123" s="63" t="b">
        <f>OR(AND($H123&lt;&gt;$E$4,$I123&lt;&gt;$E$4,$J123&lt;&gt;$E$4,$K123&lt;&gt;$E$4,$L123&lt;&gt;$E$4,$M123&lt;&gt;$E$4),$D$117="Nee, geen rapportage over dit specifieke onderwerp",$D$117="Antwoord niet bekend")</f>
        <v>0</v>
      </c>
      <c r="I123" s="4">
        <v>2</v>
      </c>
      <c r="J123" s="4">
        <v>3</v>
      </c>
      <c r="K123" s="4">
        <v>4</v>
      </c>
      <c r="L123" s="4">
        <v>5</v>
      </c>
      <c r="N123" s="36" t="s">
        <v>318</v>
      </c>
      <c r="O123" s="38" t="str">
        <f>IF(G123=TRUE,"",IF(OR(D123="",D123="Ja|Nee|Antwoord niet bekend"),"Keuzelijst is niet ingevuld.",""))</f>
        <v>Keuzelijst is niet ingevuld.</v>
      </c>
    </row>
    <row r="124" spans="1:15" ht="27" customHeight="1" x14ac:dyDescent="0.3">
      <c r="A124" s="33" t="s">
        <v>380</v>
      </c>
      <c r="B124" s="3" t="s">
        <v>162</v>
      </c>
      <c r="C124" s="3" t="s">
        <v>410</v>
      </c>
      <c r="D124" s="52" t="s">
        <v>277</v>
      </c>
      <c r="G124" s="63" t="b">
        <f>OR(AND($H124&lt;&gt;$E$4,$I124&lt;&gt;$E$4,$J124&lt;&gt;$E$4,$K124&lt;&gt;$E$4,$L124&lt;&gt;$E$4,$M124&lt;&gt;$E$4),$D$117="Nee, geen rapportage over dit specifieke onderwerp",$D$117="Antwoord niet bekend")</f>
        <v>0</v>
      </c>
      <c r="H124" s="4">
        <v>1</v>
      </c>
      <c r="I124" s="4">
        <v>2</v>
      </c>
      <c r="J124" s="4">
        <v>3</v>
      </c>
      <c r="K124" s="4">
        <v>4</v>
      </c>
      <c r="L124" s="4">
        <v>5</v>
      </c>
      <c r="N124" s="36" t="s">
        <v>318</v>
      </c>
      <c r="O124" s="38" t="str">
        <f>IF(G124=TRUE,"",IF(OR(D124="",D124="Ja, in directie/bestuur|Ja, in hoger management team|Ja, in specifiek comité|Ja, in ander gremium|Nee|Antwoord niet bekend"),"Keuzelijst is niet ingevuld.",""))</f>
        <v>Keuzelijst is niet ingevuld.</v>
      </c>
    </row>
    <row r="125" spans="1:15" ht="36" customHeight="1" x14ac:dyDescent="0.3">
      <c r="A125" s="33" t="s">
        <v>381</v>
      </c>
      <c r="B125" s="3" t="s">
        <v>163</v>
      </c>
      <c r="C125" s="3" t="s">
        <v>255</v>
      </c>
      <c r="D125" s="52" t="s">
        <v>278</v>
      </c>
      <c r="G125" s="63" t="b">
        <f>OR(AND($H125&lt;&gt;$E$4,$I125&lt;&gt;$E$4,$J125&lt;&gt;$E$4,$K125&lt;&gt;$E$4,$L125&lt;&gt;$E$4,$M125&lt;&gt;$E$4),$D$117="Nee, geen rapportage over dit specifieke onderwerp",$D$117="Antwoord niet bekend",$D$124="Nee",$D$124="Antwoord niet bekend")</f>
        <v>0</v>
      </c>
      <c r="I125" s="4">
        <v>2</v>
      </c>
      <c r="J125" s="4">
        <v>3</v>
      </c>
      <c r="K125" s="4">
        <v>4</v>
      </c>
      <c r="L125" s="4">
        <v>5</v>
      </c>
      <c r="N125" s="36" t="s">
        <v>318</v>
      </c>
      <c r="O125" s="38" t="str">
        <f>IF(G125=TRUE,"",IF(OR(D125="",D125="Ja, met verslaglegging daarvan|Nee, wel worden vervolgacties uitgezet maar niet aantoonbaar|Nee, tot nu toe was er geen reden om vervolgacties uit te zetten|Antwoord niet bekend"),"Keuzelijst is niet ingevuld.",""))</f>
        <v>Keuzelijst is niet ingevuld.</v>
      </c>
    </row>
    <row r="126" spans="1:15" ht="27" customHeight="1" x14ac:dyDescent="0.3">
      <c r="A126" s="33" t="s">
        <v>381</v>
      </c>
      <c r="B126" s="3" t="s">
        <v>164</v>
      </c>
      <c r="C126" s="3" t="s">
        <v>251</v>
      </c>
      <c r="D126" s="52" t="s">
        <v>279</v>
      </c>
      <c r="G126" s="63" t="b">
        <f>OR(AND($H126&lt;&gt;$E$4,$I126&lt;&gt;$E$4,$J126&lt;&gt;$E$4,$K126&lt;&gt;$E$4,$L126&lt;&gt;$E$4,$M126&lt;&gt;$E$4),$D$117="Nee, geen rapportage over dit specifieke onderwerp",$D$117="Antwoord niet bekend",$D$124="Nee",$D$124="Antwoord niet bekend",$D$125="Nee, wel worden vervolgacties uitgezet maar niet aantoonbaar",$D$125="Nee, tot nu toe was er geen reden om vervolgacties uit te zetten",$D$125="Antwoord niet bekend")</f>
        <v>0</v>
      </c>
      <c r="I126" s="4">
        <v>2</v>
      </c>
      <c r="J126" s="4">
        <v>3</v>
      </c>
      <c r="K126" s="4">
        <v>4</v>
      </c>
      <c r="L126" s="4">
        <v>5</v>
      </c>
      <c r="N126" s="36" t="s">
        <v>318</v>
      </c>
      <c r="O126" s="38" t="str">
        <f>IF(G126=TRUE,"",IF(OR(D126="",D126="Ja, met verslaglegging daarvan|Nee, wel monitoring maar niet aantoonbaar|Nee, geen monitoring|Antwoord niet bekend"),"Keuzelijst is niet ingevuld.",""))</f>
        <v>Keuzelijst is niet ingevuld.</v>
      </c>
    </row>
    <row r="127" spans="1:15" ht="18" customHeight="1" x14ac:dyDescent="0.3">
      <c r="A127" s="33" t="s">
        <v>379</v>
      </c>
      <c r="B127" s="13"/>
      <c r="C127" s="14" t="s">
        <v>153</v>
      </c>
      <c r="D127" s="15"/>
      <c r="I127" s="4" t="s">
        <v>27</v>
      </c>
      <c r="J127" s="4" t="s">
        <v>27</v>
      </c>
    </row>
    <row r="128" spans="1:15" ht="36" customHeight="1" x14ac:dyDescent="0.3">
      <c r="A128" s="33" t="s">
        <v>378</v>
      </c>
      <c r="B128" s="3" t="s">
        <v>165</v>
      </c>
      <c r="C128" s="3" t="s">
        <v>515</v>
      </c>
      <c r="D128" s="49" t="s">
        <v>237</v>
      </c>
      <c r="E128" s="49" t="s">
        <v>238</v>
      </c>
      <c r="G128" s="63" t="b">
        <f t="shared" ref="G128:G134" si="22">AND($H128&lt;&gt;$E$4,$I128&lt;&gt;$E$4,$J128&lt;&gt;$E$4,$K128&lt;&gt;$E$4,$L128&lt;&gt;$E$4,$M128&lt;&gt;$E$4)</f>
        <v>0</v>
      </c>
      <c r="H128" s="4">
        <v>1</v>
      </c>
      <c r="I128" s="4">
        <v>2</v>
      </c>
      <c r="J128" s="4">
        <v>3</v>
      </c>
      <c r="K128" s="4">
        <v>4</v>
      </c>
      <c r="L128" s="4">
        <v>5</v>
      </c>
      <c r="N128" s="36" t="s">
        <v>319</v>
      </c>
      <c r="O128" s="39" t="str">
        <f>IF(G128=TRUE,"",IF(OR(D128="",E128="",D128="Maand",E128="Jaar"),"Geldige datum in format mm jjjj invullen.",""))</f>
        <v>Geldige datum in format mm jjjj invullen.</v>
      </c>
    </row>
    <row r="129" spans="1:15" ht="27" customHeight="1" x14ac:dyDescent="0.3">
      <c r="A129" s="33" t="s">
        <v>380</v>
      </c>
      <c r="B129" s="3" t="s">
        <v>166</v>
      </c>
      <c r="C129" s="3" t="s">
        <v>252</v>
      </c>
      <c r="D129" s="50" t="s">
        <v>331</v>
      </c>
      <c r="E129" s="6"/>
      <c r="F129" s="6"/>
      <c r="G129" s="63" t="b">
        <f t="shared" si="22"/>
        <v>0</v>
      </c>
      <c r="H129" s="4">
        <v>1</v>
      </c>
      <c r="I129" s="4">
        <v>2</v>
      </c>
      <c r="J129" s="4">
        <v>3</v>
      </c>
      <c r="K129" s="4">
        <v>4</v>
      </c>
      <c r="L129" s="4">
        <v>5</v>
      </c>
      <c r="N129" s="36" t="s">
        <v>318</v>
      </c>
      <c r="O129" s="38" t="str">
        <f>IF(G129=TRUE,"",IF(OR(D129="",D129="Ja|Nee|Niet van toepassing|Antwoord niet bekend"),"Keuzelijst is niet ingevuld.",""))</f>
        <v>Keuzelijst is niet ingevuld.</v>
      </c>
    </row>
    <row r="130" spans="1:15" ht="27" customHeight="1" x14ac:dyDescent="0.3">
      <c r="A130" s="33" t="s">
        <v>378</v>
      </c>
      <c r="B130" s="3" t="s">
        <v>167</v>
      </c>
      <c r="C130" s="3" t="s">
        <v>404</v>
      </c>
      <c r="D130" s="46" t="s">
        <v>171</v>
      </c>
      <c r="G130" s="63" t="b">
        <f t="shared" si="22"/>
        <v>0</v>
      </c>
      <c r="I130" s="4">
        <v>2</v>
      </c>
      <c r="J130" s="4">
        <v>3</v>
      </c>
      <c r="K130" s="4">
        <v>4</v>
      </c>
      <c r="L130" s="4">
        <v>5</v>
      </c>
      <c r="N130" s="36" t="s">
        <v>324</v>
      </c>
      <c r="O130" s="38" t="str">
        <f>IF(G130=TRUE,"",IF(D130="Aantal","Geheel niet-negatief getal of '?' invullen.",IF(D130="","Geheel niet-negatief getal of '?' invullen.",IF(D130="?","",IF(AND(D130&gt;=0,ROUND(D130,0)=D130),"","Geheel niet-negatief getal of '?' invullen.")))))</f>
        <v>Geheel niet-negatief getal of '?' invullen.</v>
      </c>
    </row>
    <row r="131" spans="1:15" ht="45" customHeight="1" x14ac:dyDescent="0.3">
      <c r="A131" s="33" t="s">
        <v>380</v>
      </c>
      <c r="B131" s="3" t="s">
        <v>168</v>
      </c>
      <c r="C131" s="3" t="s">
        <v>253</v>
      </c>
      <c r="D131" s="46" t="s">
        <v>171</v>
      </c>
      <c r="E131" s="6"/>
      <c r="F131" s="6"/>
      <c r="G131" s="63" t="b">
        <f>OR(AND($H131&lt;&gt;$E$4,$I131&lt;&gt;$E$4,$J131&lt;&gt;$E$4,$K131&lt;&gt;$E$4,$L131&lt;&gt;$E$4,$M131&lt;&gt;$E$4),$D$130=0,$D$130="?")</f>
        <v>0</v>
      </c>
      <c r="I131" s="4">
        <v>2</v>
      </c>
      <c r="J131" s="4">
        <v>3</v>
      </c>
      <c r="L131" s="4">
        <v>5</v>
      </c>
      <c r="N131" s="36" t="s">
        <v>453</v>
      </c>
      <c r="O131" s="38" t="str">
        <f>IF(G131=TRUE,"",IF(D131="Aantal","Geheel niet-negatief getal invullen.",IF(D131="","Geheel niet-negatief getal invullen.",IF(AND(D131&gt;=0,ROUND(D131,0)=D131),"",IF(D131&gt;D130,"E.1.1.04 dient kleiner te zijn dan E.1.1.03","Geheel niet-negatief getal invullen.")))))</f>
        <v>Geheel niet-negatief getal invullen.</v>
      </c>
    </row>
    <row r="132" spans="1:15" ht="42" customHeight="1" x14ac:dyDescent="0.3">
      <c r="A132" s="33" t="s">
        <v>378</v>
      </c>
      <c r="B132" s="3" t="s">
        <v>310</v>
      </c>
      <c r="C132" s="3" t="s">
        <v>533</v>
      </c>
      <c r="D132" s="46" t="s">
        <v>171</v>
      </c>
      <c r="G132" s="63" t="b">
        <f t="shared" si="22"/>
        <v>0</v>
      </c>
      <c r="I132" s="4">
        <v>2</v>
      </c>
      <c r="J132" s="4">
        <v>3</v>
      </c>
      <c r="K132" s="4">
        <v>4</v>
      </c>
      <c r="L132" s="4">
        <v>5</v>
      </c>
      <c r="N132" s="36" t="s">
        <v>324</v>
      </c>
      <c r="O132" s="38" t="str">
        <f>IF(G132=TRUE,"",IF(D132="Aantal","Geheel niet-negatief getal of '?' invullen.",IF(D132="","Geheel niet-negatief getal of '?' invullen.",IF(D132="?","",IF(AND(D132&gt;=0,ROUND(D132,0)=D132),"","Geheel niet-negatief getal of '?' invullen.")))))</f>
        <v>Geheel niet-negatief getal of '?' invullen.</v>
      </c>
    </row>
    <row r="133" spans="1:15" ht="27" customHeight="1" x14ac:dyDescent="0.3">
      <c r="A133" s="33" t="s">
        <v>378</v>
      </c>
      <c r="B133" s="3" t="s">
        <v>309</v>
      </c>
      <c r="C133" s="3" t="s">
        <v>510</v>
      </c>
      <c r="D133" s="46" t="s">
        <v>171</v>
      </c>
      <c r="G133" s="63" t="b">
        <f t="shared" si="22"/>
        <v>0</v>
      </c>
      <c r="I133" s="4">
        <v>2</v>
      </c>
      <c r="J133" s="4">
        <v>3</v>
      </c>
      <c r="K133" s="4">
        <v>4</v>
      </c>
      <c r="L133" s="4">
        <v>5</v>
      </c>
      <c r="N133" s="36" t="s">
        <v>324</v>
      </c>
      <c r="O133" s="38" t="str">
        <f>IF(G133=TRUE,"",IF(D133="Aantal","Geheel niet-negatief getal of '?' invullen.",IF(D133="","Geheel niet-negatief getal of '?' invullen.",IF(D133="?","",IF(AND(D133&gt;=0,ROUND(D133,0)=D133),"","Geheel niet-negatief getal of '?' invullen.")))))</f>
        <v>Geheel niet-negatief getal of '?' invullen.</v>
      </c>
    </row>
    <row r="134" spans="1:15" ht="36" customHeight="1" x14ac:dyDescent="0.3">
      <c r="A134" s="33" t="s">
        <v>378</v>
      </c>
      <c r="B134" s="3" t="s">
        <v>169</v>
      </c>
      <c r="C134" s="3" t="s">
        <v>436</v>
      </c>
      <c r="D134" s="46" t="s">
        <v>171</v>
      </c>
      <c r="G134" s="63" t="b">
        <f t="shared" si="22"/>
        <v>0</v>
      </c>
      <c r="H134" s="4">
        <v>1</v>
      </c>
      <c r="I134" s="4">
        <v>2</v>
      </c>
      <c r="J134" s="4">
        <v>3</v>
      </c>
      <c r="K134" s="4">
        <v>4</v>
      </c>
      <c r="L134" s="4">
        <v>5</v>
      </c>
      <c r="N134" s="36" t="s">
        <v>324</v>
      </c>
      <c r="O134" s="38" t="str">
        <f>IF(G134=TRUE,"",IF(D134="Aantal","Geheel niet-negatief getal of '?' invullen.",IF(D134="","Geheel niet-negatief getal of '?' invullen.",IF(D134="?","",IF(AND(D134&gt;=0,ROUND(D134,0)=D134),"","Geheel niet-negatief getal of '?' invullen.")))))</f>
        <v>Geheel niet-negatief getal of '?' invullen.</v>
      </c>
    </row>
    <row r="135" spans="1:15" ht="21" customHeight="1" x14ac:dyDescent="0.3">
      <c r="A135" s="33" t="s">
        <v>377</v>
      </c>
      <c r="B135" s="16"/>
      <c r="C135" s="17" t="s">
        <v>170</v>
      </c>
      <c r="D135" s="18"/>
      <c r="I135" s="4" t="s">
        <v>27</v>
      </c>
      <c r="J135" s="4" t="s">
        <v>27</v>
      </c>
    </row>
    <row r="136" spans="1:15" ht="18" customHeight="1" x14ac:dyDescent="0.3">
      <c r="A136" s="33" t="s">
        <v>379</v>
      </c>
      <c r="B136" s="13"/>
      <c r="C136" s="14" t="s">
        <v>151</v>
      </c>
      <c r="D136" s="15"/>
      <c r="I136" s="4" t="s">
        <v>27</v>
      </c>
      <c r="J136" s="4" t="s">
        <v>27</v>
      </c>
    </row>
    <row r="137" spans="1:15" ht="36" customHeight="1" x14ac:dyDescent="0.3">
      <c r="A137" s="33" t="s">
        <v>378</v>
      </c>
      <c r="B137" s="3" t="s">
        <v>178</v>
      </c>
      <c r="C137" s="3" t="s">
        <v>416</v>
      </c>
      <c r="D137" s="48" t="s">
        <v>267</v>
      </c>
      <c r="G137" s="63" t="b">
        <f t="shared" ref="G137" si="23">AND($H137&lt;&gt;$E$4,$I137&lt;&gt;$E$4,$J137&lt;&gt;$E$4,$K137&lt;&gt;$E$4,$L137&lt;&gt;$E$4,$M137&lt;&gt;$E$4)</f>
        <v>0</v>
      </c>
      <c r="H137" s="4">
        <v>1</v>
      </c>
      <c r="I137" s="4">
        <v>2</v>
      </c>
      <c r="J137" s="4">
        <v>3</v>
      </c>
      <c r="K137" s="4">
        <v>4</v>
      </c>
      <c r="L137" s="4">
        <v>5</v>
      </c>
      <c r="N137" s="36" t="s">
        <v>318</v>
      </c>
      <c r="O137" s="38" t="str">
        <f>IF(G137=TRUE,"",IF(OR(D137="",D137="Ja, separaat voor dit specifieke onderwerp|Ja, gecombineerd met andere specifieke onderwerpen|Ja, opgenomen in hoger beleid|Nee|Antwoord niet bekend"),"Keuzelijst is niet ingevuld.",""))</f>
        <v>Keuzelijst is niet ingevuld.</v>
      </c>
    </row>
    <row r="138" spans="1:15" ht="36" customHeight="1" x14ac:dyDescent="0.3">
      <c r="A138" s="34" t="s">
        <v>380</v>
      </c>
      <c r="B138" s="3" t="s">
        <v>179</v>
      </c>
      <c r="C138" s="3" t="s">
        <v>245</v>
      </c>
      <c r="D138" s="49" t="s">
        <v>237</v>
      </c>
      <c r="E138" s="49" t="s">
        <v>238</v>
      </c>
      <c r="G138" s="63" t="b">
        <f>OR(AND($H138&lt;&gt;$E$4,$I138&lt;&gt;$E$4,$J138&lt;&gt;$E$4,$K138&lt;&gt;$E$4,$L138&lt;&gt;$E$4,$M138&lt;&gt;$E$4),$D$137="Nee",$D$137="Antwoord niet bekend")</f>
        <v>0</v>
      </c>
      <c r="I138" s="4">
        <v>2</v>
      </c>
      <c r="J138" s="4">
        <v>3</v>
      </c>
      <c r="L138" s="4">
        <v>5</v>
      </c>
      <c r="N138" s="36" t="s">
        <v>319</v>
      </c>
      <c r="O138" s="39" t="str">
        <f>IF(G138=TRUE,"",IF(OR(D138="",E138="",D138="Maand",E138="Jaar"),"Geldige datum in format mm jjjj invullen.",""))</f>
        <v>Geldige datum in format mm jjjj invullen.</v>
      </c>
    </row>
    <row r="139" spans="1:15" ht="27" customHeight="1" x14ac:dyDescent="0.3">
      <c r="A139" s="33" t="s">
        <v>380</v>
      </c>
      <c r="B139" s="3" t="s">
        <v>180</v>
      </c>
      <c r="C139" s="3" t="s">
        <v>389</v>
      </c>
      <c r="D139" s="6"/>
      <c r="G139" s="63" t="b">
        <f t="shared" ref="G139:G155" si="24">OR(AND($H139&lt;&gt;$E$4,$I139&lt;&gt;$E$4,$J139&lt;&gt;$E$4,$K139&lt;&gt;$E$4,$L139&lt;&gt;$E$4,$M139&lt;&gt;$E$4),$D$137="Nee",$D$137="Antwoord niet bekend")</f>
        <v>0</v>
      </c>
      <c r="I139" s="4">
        <v>2</v>
      </c>
      <c r="J139" s="4">
        <v>3</v>
      </c>
      <c r="L139" s="4">
        <v>5</v>
      </c>
    </row>
    <row r="140" spans="1:15" ht="18" customHeight="1" x14ac:dyDescent="0.3">
      <c r="A140" s="33" t="s">
        <v>381</v>
      </c>
      <c r="B140" s="3" t="s">
        <v>181</v>
      </c>
      <c r="C140" s="3" t="s">
        <v>262</v>
      </c>
      <c r="D140" s="50" t="s">
        <v>268</v>
      </c>
      <c r="G140" s="63" t="b">
        <f t="shared" si="24"/>
        <v>0</v>
      </c>
      <c r="I140" s="4">
        <v>2</v>
      </c>
      <c r="J140" s="4">
        <v>3</v>
      </c>
      <c r="L140" s="4">
        <v>5</v>
      </c>
      <c r="N140" s="36" t="s">
        <v>318</v>
      </c>
      <c r="O140" s="38" t="str">
        <f t="shared" ref="O140:O145" si="25">IF(G140=TRUE,"",IF(OR(D140="",D140="Ja|Nee|Antwoord niet bekend"),"Keuzelijst is niet ingevuld.",""))</f>
        <v>Keuzelijst is niet ingevuld.</v>
      </c>
    </row>
    <row r="141" spans="1:15" ht="27" customHeight="1" x14ac:dyDescent="0.3">
      <c r="A141" s="33" t="s">
        <v>381</v>
      </c>
      <c r="B141" s="3" t="s">
        <v>182</v>
      </c>
      <c r="C141" s="3" t="s">
        <v>263</v>
      </c>
      <c r="D141" s="50" t="s">
        <v>268</v>
      </c>
      <c r="G141" s="63" t="b">
        <f t="shared" si="24"/>
        <v>0</v>
      </c>
      <c r="I141" s="4">
        <v>2</v>
      </c>
      <c r="J141" s="4">
        <v>3</v>
      </c>
      <c r="L141" s="4">
        <v>5</v>
      </c>
      <c r="N141" s="36" t="s">
        <v>318</v>
      </c>
      <c r="O141" s="38" t="str">
        <f t="shared" si="25"/>
        <v>Keuzelijst is niet ingevuld.</v>
      </c>
    </row>
    <row r="142" spans="1:15" ht="18" customHeight="1" x14ac:dyDescent="0.3">
      <c r="A142" s="33" t="s">
        <v>381</v>
      </c>
      <c r="B142" s="3" t="s">
        <v>183</v>
      </c>
      <c r="C142" s="3" t="s">
        <v>392</v>
      </c>
      <c r="D142" s="50" t="s">
        <v>268</v>
      </c>
      <c r="G142" s="63" t="b">
        <f t="shared" si="24"/>
        <v>0</v>
      </c>
      <c r="I142" s="4">
        <v>2</v>
      </c>
      <c r="J142" s="4">
        <v>3</v>
      </c>
      <c r="L142" s="4">
        <v>5</v>
      </c>
      <c r="N142" s="36" t="s">
        <v>318</v>
      </c>
      <c r="O142" s="38" t="str">
        <f t="shared" si="25"/>
        <v>Keuzelijst is niet ingevuld.</v>
      </c>
    </row>
    <row r="143" spans="1:15" ht="27" customHeight="1" x14ac:dyDescent="0.3">
      <c r="A143" s="33" t="s">
        <v>381</v>
      </c>
      <c r="B143" s="3" t="s">
        <v>184</v>
      </c>
      <c r="C143" s="3" t="s">
        <v>264</v>
      </c>
      <c r="D143" s="50" t="s">
        <v>268</v>
      </c>
      <c r="G143" s="63" t="b">
        <f t="shared" si="24"/>
        <v>0</v>
      </c>
      <c r="I143" s="4">
        <v>2</v>
      </c>
      <c r="J143" s="4">
        <v>3</v>
      </c>
      <c r="L143" s="4">
        <v>5</v>
      </c>
      <c r="N143" s="36" t="s">
        <v>318</v>
      </c>
      <c r="O143" s="38" t="str">
        <f t="shared" si="25"/>
        <v>Keuzelijst is niet ingevuld.</v>
      </c>
    </row>
    <row r="144" spans="1:15" ht="18" customHeight="1" x14ac:dyDescent="0.3">
      <c r="A144" s="33" t="s">
        <v>381</v>
      </c>
      <c r="B144" s="3" t="s">
        <v>185</v>
      </c>
      <c r="C144" s="3" t="s">
        <v>265</v>
      </c>
      <c r="D144" s="50" t="s">
        <v>268</v>
      </c>
      <c r="G144" s="63" t="b">
        <f t="shared" si="24"/>
        <v>0</v>
      </c>
      <c r="I144" s="4">
        <v>2</v>
      </c>
      <c r="J144" s="4">
        <v>3</v>
      </c>
      <c r="L144" s="4">
        <v>5</v>
      </c>
      <c r="N144" s="36" t="s">
        <v>318</v>
      </c>
      <c r="O144" s="38" t="str">
        <f t="shared" si="25"/>
        <v>Keuzelijst is niet ingevuld.</v>
      </c>
    </row>
    <row r="145" spans="1:15" ht="18" customHeight="1" x14ac:dyDescent="0.3">
      <c r="A145" s="33" t="s">
        <v>381</v>
      </c>
      <c r="B145" s="3" t="s">
        <v>186</v>
      </c>
      <c r="C145" s="3" t="s">
        <v>394</v>
      </c>
      <c r="D145" s="50" t="s">
        <v>268</v>
      </c>
      <c r="G145" s="63" t="b">
        <f t="shared" si="24"/>
        <v>0</v>
      </c>
      <c r="I145" s="4">
        <v>2</v>
      </c>
      <c r="J145" s="4">
        <v>3</v>
      </c>
      <c r="L145" s="4">
        <v>5</v>
      </c>
      <c r="N145" s="36" t="s">
        <v>318</v>
      </c>
      <c r="O145" s="38" t="str">
        <f t="shared" si="25"/>
        <v>Keuzelijst is niet ingevuld.</v>
      </c>
    </row>
    <row r="146" spans="1:15" ht="27" customHeight="1" x14ac:dyDescent="0.3">
      <c r="A146" s="33" t="s">
        <v>380</v>
      </c>
      <c r="B146" s="3" t="s">
        <v>187</v>
      </c>
      <c r="C146" s="3" t="s">
        <v>246</v>
      </c>
      <c r="D146" s="6"/>
      <c r="G146" s="63" t="b">
        <f t="shared" si="24"/>
        <v>0</v>
      </c>
      <c r="H146" s="4">
        <v>1</v>
      </c>
      <c r="I146" s="4">
        <v>2</v>
      </c>
      <c r="J146" s="4">
        <v>3</v>
      </c>
      <c r="K146" s="4">
        <v>4</v>
      </c>
      <c r="L146" s="4">
        <v>5</v>
      </c>
    </row>
    <row r="147" spans="1:15" ht="18" customHeight="1" x14ac:dyDescent="0.3">
      <c r="A147" s="33" t="s">
        <v>381</v>
      </c>
      <c r="B147" s="3" t="s">
        <v>188</v>
      </c>
      <c r="C147" s="3" t="s">
        <v>507</v>
      </c>
      <c r="D147" s="51" t="s">
        <v>269</v>
      </c>
      <c r="G147" s="63" t="b">
        <f t="shared" si="24"/>
        <v>0</v>
      </c>
      <c r="H147" s="4">
        <v>1</v>
      </c>
      <c r="I147" s="4">
        <v>2</v>
      </c>
      <c r="J147" s="4">
        <v>3</v>
      </c>
      <c r="K147" s="4">
        <v>4</v>
      </c>
      <c r="L147" s="4">
        <v>5</v>
      </c>
      <c r="N147" s="36" t="s">
        <v>318</v>
      </c>
      <c r="O147" s="38" t="str">
        <f t="shared" ref="O147:O153" si="26">IF(G147=TRUE,"",IF(OR(D147="",D147="Ja|Deels|Nee, in het geheel niet|Antwoord niet bekend"),"Keuzelijst is niet ingevuld.",""))</f>
        <v>Keuzelijst is niet ingevuld.</v>
      </c>
    </row>
    <row r="148" spans="1:15" ht="36" customHeight="1" x14ac:dyDescent="0.3">
      <c r="A148" s="33" t="s">
        <v>381</v>
      </c>
      <c r="B148" s="3" t="s">
        <v>189</v>
      </c>
      <c r="C148" s="3" t="s">
        <v>521</v>
      </c>
      <c r="D148" s="51" t="s">
        <v>269</v>
      </c>
      <c r="G148" s="63" t="b">
        <f t="shared" si="24"/>
        <v>0</v>
      </c>
      <c r="H148" s="4">
        <v>1</v>
      </c>
      <c r="I148" s="4">
        <v>2</v>
      </c>
      <c r="J148" s="4">
        <v>3</v>
      </c>
      <c r="K148" s="4">
        <v>4</v>
      </c>
      <c r="L148" s="4">
        <v>5</v>
      </c>
      <c r="N148" s="36" t="s">
        <v>318</v>
      </c>
      <c r="O148" s="38" t="str">
        <f t="shared" si="26"/>
        <v>Keuzelijst is niet ingevuld.</v>
      </c>
    </row>
    <row r="149" spans="1:15" ht="18" customHeight="1" x14ac:dyDescent="0.3">
      <c r="A149" s="33" t="s">
        <v>381</v>
      </c>
      <c r="B149" s="3" t="s">
        <v>190</v>
      </c>
      <c r="C149" s="3" t="s">
        <v>266</v>
      </c>
      <c r="D149" s="51" t="s">
        <v>269</v>
      </c>
      <c r="G149" s="63" t="b">
        <f t="shared" si="24"/>
        <v>0</v>
      </c>
      <c r="H149" s="4">
        <v>1</v>
      </c>
      <c r="I149" s="4">
        <v>2</v>
      </c>
      <c r="J149" s="4">
        <v>3</v>
      </c>
      <c r="K149" s="4">
        <v>4</v>
      </c>
      <c r="L149" s="4">
        <v>5</v>
      </c>
      <c r="N149" s="36" t="s">
        <v>318</v>
      </c>
      <c r="O149" s="38" t="str">
        <f t="shared" si="26"/>
        <v>Keuzelijst is niet ingevuld.</v>
      </c>
    </row>
    <row r="150" spans="1:15" ht="27" customHeight="1" x14ac:dyDescent="0.3">
      <c r="A150" s="33" t="s">
        <v>381</v>
      </c>
      <c r="B150" s="3" t="s">
        <v>191</v>
      </c>
      <c r="C150" s="3" t="s">
        <v>390</v>
      </c>
      <c r="D150" s="51" t="s">
        <v>269</v>
      </c>
      <c r="G150" s="63" t="b">
        <f t="shared" si="24"/>
        <v>0</v>
      </c>
      <c r="I150" s="4">
        <v>2</v>
      </c>
      <c r="J150" s="4">
        <v>3</v>
      </c>
      <c r="L150" s="4">
        <v>5</v>
      </c>
      <c r="N150" s="36" t="s">
        <v>318</v>
      </c>
      <c r="O150" s="38" t="str">
        <f t="shared" si="26"/>
        <v>Keuzelijst is niet ingevuld.</v>
      </c>
    </row>
    <row r="151" spans="1:15" ht="36" customHeight="1" x14ac:dyDescent="0.3">
      <c r="A151" s="33" t="s">
        <v>381</v>
      </c>
      <c r="B151" s="3" t="s">
        <v>192</v>
      </c>
      <c r="C151" s="3" t="s">
        <v>511</v>
      </c>
      <c r="D151" s="51" t="s">
        <v>269</v>
      </c>
      <c r="G151" s="63" t="b">
        <f t="shared" si="24"/>
        <v>0</v>
      </c>
      <c r="I151" s="4">
        <v>2</v>
      </c>
      <c r="J151" s="4">
        <v>3</v>
      </c>
      <c r="L151" s="4">
        <v>5</v>
      </c>
      <c r="N151" s="36" t="s">
        <v>318</v>
      </c>
      <c r="O151" s="38" t="str">
        <f t="shared" si="26"/>
        <v>Keuzelijst is niet ingevuld.</v>
      </c>
    </row>
    <row r="152" spans="1:15" ht="27" customHeight="1" x14ac:dyDescent="0.3">
      <c r="A152" s="33" t="s">
        <v>381</v>
      </c>
      <c r="B152" s="3" t="s">
        <v>193</v>
      </c>
      <c r="C152" s="3" t="s">
        <v>393</v>
      </c>
      <c r="D152" s="51" t="s">
        <v>269</v>
      </c>
      <c r="G152" s="63" t="b">
        <f t="shared" si="24"/>
        <v>0</v>
      </c>
      <c r="I152" s="4">
        <v>2</v>
      </c>
      <c r="J152" s="4">
        <v>3</v>
      </c>
      <c r="L152" s="4">
        <v>5</v>
      </c>
      <c r="N152" s="36" t="s">
        <v>318</v>
      </c>
      <c r="O152" s="38" t="str">
        <f t="shared" si="26"/>
        <v>Keuzelijst is niet ingevuld.</v>
      </c>
    </row>
    <row r="153" spans="1:15" ht="27" customHeight="1" x14ac:dyDescent="0.3">
      <c r="A153" s="33" t="s">
        <v>381</v>
      </c>
      <c r="B153" s="3" t="s">
        <v>194</v>
      </c>
      <c r="C153" s="3" t="s">
        <v>395</v>
      </c>
      <c r="D153" s="51" t="s">
        <v>269</v>
      </c>
      <c r="G153" s="63" t="b">
        <f t="shared" si="24"/>
        <v>0</v>
      </c>
      <c r="I153" s="4">
        <v>2</v>
      </c>
      <c r="J153" s="4">
        <v>3</v>
      </c>
      <c r="L153" s="4">
        <v>5</v>
      </c>
      <c r="N153" s="36" t="s">
        <v>318</v>
      </c>
      <c r="O153" s="38" t="str">
        <f t="shared" si="26"/>
        <v>Keuzelijst is niet ingevuld.</v>
      </c>
    </row>
    <row r="154" spans="1:15" ht="45" customHeight="1" x14ac:dyDescent="0.3">
      <c r="A154" s="33" t="s">
        <v>380</v>
      </c>
      <c r="B154" s="3" t="s">
        <v>195</v>
      </c>
      <c r="C154" s="3" t="s">
        <v>396</v>
      </c>
      <c r="D154" s="50" t="s">
        <v>270</v>
      </c>
      <c r="G154" s="63" t="b">
        <f t="shared" si="24"/>
        <v>0</v>
      </c>
      <c r="I154" s="4">
        <v>2</v>
      </c>
      <c r="J154" s="4">
        <v>3</v>
      </c>
      <c r="L154" s="4">
        <v>5</v>
      </c>
      <c r="N154" s="36" t="s">
        <v>318</v>
      </c>
      <c r="O154" s="38" t="str">
        <f>IF(G154=TRUE,"",IF(OR(D154="",D154="Ja|Nee, niet specifiek voor dat onderwerp maar wel algemeen|Nee|Antwoord niet bekend"),"Keuzelijst is niet ingevuld.",""))</f>
        <v>Keuzelijst is niet ingevuld.</v>
      </c>
    </row>
    <row r="155" spans="1:15" ht="27" customHeight="1" x14ac:dyDescent="0.3">
      <c r="A155" s="33" t="s">
        <v>380</v>
      </c>
      <c r="B155" s="3" t="s">
        <v>196</v>
      </c>
      <c r="C155" s="3" t="s">
        <v>527</v>
      </c>
      <c r="D155" s="50" t="s">
        <v>268</v>
      </c>
      <c r="G155" s="63" t="b">
        <f t="shared" si="24"/>
        <v>0</v>
      </c>
      <c r="I155" s="4">
        <v>2</v>
      </c>
      <c r="J155" s="4">
        <v>3</v>
      </c>
      <c r="L155" s="4">
        <v>5</v>
      </c>
      <c r="N155" s="36" t="s">
        <v>318</v>
      </c>
      <c r="O155" s="38" t="str">
        <f>IF(G155=TRUE,"",IF(OR(D155="",D155="Ja|Nee|Antwoord niet bekend"),"Keuzelijst is niet ingevuld.",""))</f>
        <v>Keuzelijst is niet ingevuld.</v>
      </c>
    </row>
    <row r="156" spans="1:15" ht="36" customHeight="1" x14ac:dyDescent="0.3">
      <c r="A156" s="33" t="s">
        <v>378</v>
      </c>
      <c r="B156" s="3" t="s">
        <v>197</v>
      </c>
      <c r="C156" s="3" t="s">
        <v>539</v>
      </c>
      <c r="D156" s="50" t="s">
        <v>271</v>
      </c>
      <c r="G156" s="63" t="b">
        <f t="shared" ref="G156" si="27">AND($H156&lt;&gt;$E$4,$I156&lt;&gt;$E$4,$J156&lt;&gt;$E$4,$K156&lt;&gt;$E$4,$L156&lt;&gt;$E$4,$M156&lt;&gt;$E$4)</f>
        <v>0</v>
      </c>
      <c r="H156" s="4">
        <v>1</v>
      </c>
      <c r="I156" s="4">
        <v>2</v>
      </c>
      <c r="J156" s="4">
        <v>3</v>
      </c>
      <c r="K156" s="4">
        <v>4</v>
      </c>
      <c r="L156" s="4">
        <v>5</v>
      </c>
      <c r="N156" s="36" t="s">
        <v>318</v>
      </c>
      <c r="O156" s="38" t="str">
        <f>IF(G156=TRUE,"",IF(OR(D156="",D156="Ja, vaker dan 1 keer per jaar|Ja, 1 keer per jaar|Ja, minder vaak dan 1 keer per jaar|Nee|Antwoord niet bekend"),"Keuzelijst is niet ingevuld.",""))</f>
        <v>Keuzelijst is niet ingevuld.</v>
      </c>
    </row>
    <row r="157" spans="1:15" ht="33.6" x14ac:dyDescent="0.3">
      <c r="A157" s="33" t="s">
        <v>380</v>
      </c>
      <c r="B157" s="3" t="s">
        <v>198</v>
      </c>
      <c r="C157" s="3" t="s">
        <v>448</v>
      </c>
      <c r="D157" s="46" t="s">
        <v>171</v>
      </c>
      <c r="G157" s="63" t="b">
        <f>OR(AND($H157&lt;&gt;$E$4,$I157&lt;&gt;$E$4,$J157&lt;&gt;$E$4,$K157&lt;&gt;$E$4,$L157&lt;&gt;$E$4,$M157&lt;&gt;$E$4),$D$156="Nee",$D$156="Antwoord niet bekend")</f>
        <v>0</v>
      </c>
      <c r="I157" s="4">
        <v>2</v>
      </c>
      <c r="J157" s="4">
        <v>3</v>
      </c>
      <c r="L157" s="4">
        <v>5</v>
      </c>
      <c r="N157" s="36" t="s">
        <v>324</v>
      </c>
      <c r="O157" s="38" t="str">
        <f>IF(G157=TRUE,"",IF(D157="Aantal","Geheel niet-negatief getal of '?' invullen.",IF(D157="","Geheel niet-negatief getal of '?' invullen.",IF(D157="?","",IF(AND(D157&gt;=0,ROUND(D157,0)=D157),"","Geheel niet-negatief getal of '?' invullen.")))))</f>
        <v>Geheel niet-negatief getal of '?' invullen.</v>
      </c>
    </row>
    <row r="158" spans="1:15" ht="27" customHeight="1" x14ac:dyDescent="0.3">
      <c r="A158" s="33" t="s">
        <v>378</v>
      </c>
      <c r="B158" s="3" t="s">
        <v>199</v>
      </c>
      <c r="C158" s="3" t="s">
        <v>417</v>
      </c>
      <c r="D158" s="50" t="s">
        <v>268</v>
      </c>
      <c r="G158" s="63" t="b">
        <f>AND($H158&lt;&gt;$E$4,$I158&lt;&gt;$E$4,$J158&lt;&gt;$E$4,$K158&lt;&gt;$E$4,$L158&lt;&gt;$E$4,$M158&lt;&gt;$E$4)</f>
        <v>0</v>
      </c>
      <c r="H158" s="4">
        <v>1</v>
      </c>
      <c r="I158" s="4">
        <v>2</v>
      </c>
      <c r="J158" s="4">
        <v>3</v>
      </c>
      <c r="K158" s="4">
        <v>4</v>
      </c>
      <c r="L158" s="4">
        <v>5</v>
      </c>
      <c r="N158" s="36" t="s">
        <v>318</v>
      </c>
      <c r="O158" s="38" t="str">
        <f>IF(G158=TRUE,"",IF(OR(D158="",D158="Ja|Nee|Antwoord niet bekend"),"Keuzelijst is niet ingevuld.",""))</f>
        <v>Keuzelijst is niet ingevuld.</v>
      </c>
    </row>
    <row r="159" spans="1:15" ht="36" customHeight="1" x14ac:dyDescent="0.3">
      <c r="A159" s="33" t="s">
        <v>380</v>
      </c>
      <c r="B159" s="3" t="s">
        <v>200</v>
      </c>
      <c r="C159" s="3" t="s">
        <v>408</v>
      </c>
      <c r="D159" s="50" t="s">
        <v>272</v>
      </c>
      <c r="G159" s="63" t="b">
        <f>OR(AND($H159&lt;&gt;$E$4,$I159&lt;&gt;$E$4,$J159&lt;&gt;$E$4,$K159&lt;&gt;$E$4,$L159&lt;&gt;$E$4,$M159&lt;&gt;$E$4),$D$158="Nee",$D$158="Antwoord niet bekend")</f>
        <v>0</v>
      </c>
      <c r="H159" s="4">
        <v>1</v>
      </c>
      <c r="I159" s="4">
        <v>2</v>
      </c>
      <c r="J159" s="4">
        <v>3</v>
      </c>
      <c r="K159" s="4">
        <v>4</v>
      </c>
      <c r="L159" s="4">
        <v>5</v>
      </c>
      <c r="N159" s="36" t="s">
        <v>318</v>
      </c>
      <c r="O159" s="38" t="str">
        <f>IF(G159=TRUE,"",IF(OR(D159="",D159="Ja, voor alle onderkende functies/rollen|Nee, niet voor alle onderkende functies/rollen|Nee, voor geen enkele van de onderkende functies/rollen|Antwoord niet bekend"),"Keuzelijst is niet ingevuld.",""))</f>
        <v>Keuzelijst is niet ingevuld.</v>
      </c>
    </row>
    <row r="160" spans="1:15" ht="55.2" x14ac:dyDescent="0.3">
      <c r="A160" s="33" t="s">
        <v>378</v>
      </c>
      <c r="B160" s="3" t="s">
        <v>201</v>
      </c>
      <c r="C160" s="3" t="s">
        <v>418</v>
      </c>
      <c r="D160" s="52" t="s">
        <v>273</v>
      </c>
      <c r="G160" s="63" t="b">
        <f>AND($H160&lt;&gt;$E$4,$I160&lt;&gt;$E$4,$J160&lt;&gt;$E$4,$K160&lt;&gt;$E$4,$L160&lt;&gt;$E$4,$M160&lt;&gt;$E$4)</f>
        <v>0</v>
      </c>
      <c r="I160" s="4">
        <v>2</v>
      </c>
      <c r="J160" s="4">
        <v>3</v>
      </c>
      <c r="L160" s="4">
        <v>5</v>
      </c>
      <c r="N160" s="36" t="s">
        <v>318</v>
      </c>
      <c r="O160" s="38" t="str">
        <f>IF(G160=TRUE,"",IF(OR(D160="",D160="Ja, zowel een kennisprogramma als een awarenessprogramma|Nee, wel een kennisprogramma maar geen awarenessprogramma|Nee, geen kennisprogramma maar wel een awarenessprogramma|Nee, geen kennisprogramma en geen awarenessprogramma|Antwoord niet bekend"),"Keuzelijst is niet ingevuld.",""))</f>
        <v>Keuzelijst is niet ingevuld.</v>
      </c>
    </row>
    <row r="161" spans="1:15" ht="18" customHeight="1" x14ac:dyDescent="0.3">
      <c r="A161" s="33" t="s">
        <v>379</v>
      </c>
      <c r="B161" s="13"/>
      <c r="C161" s="14" t="s">
        <v>150</v>
      </c>
      <c r="D161" s="15"/>
      <c r="I161" s="4" t="s">
        <v>27</v>
      </c>
      <c r="J161" s="4" t="s">
        <v>27</v>
      </c>
    </row>
    <row r="162" spans="1:15" ht="27" customHeight="1" x14ac:dyDescent="0.3">
      <c r="A162" s="33" t="s">
        <v>378</v>
      </c>
      <c r="B162" s="3" t="s">
        <v>202</v>
      </c>
      <c r="C162" s="3" t="s">
        <v>514</v>
      </c>
      <c r="D162" s="46" t="s">
        <v>171</v>
      </c>
      <c r="G162" s="63" t="b">
        <f>AND($H162&lt;&gt;$E$4,$I162&lt;&gt;$E$4,$J162&lt;&gt;$E$4,$K162&lt;&gt;$E$4,$L162&lt;&gt;$E$4,$M162&lt;&gt;$E$4)</f>
        <v>0</v>
      </c>
      <c r="H162" s="4">
        <v>1</v>
      </c>
      <c r="I162" s="4">
        <v>2</v>
      </c>
      <c r="J162" s="4">
        <v>3</v>
      </c>
      <c r="K162" s="4">
        <v>4</v>
      </c>
      <c r="L162" s="4">
        <v>5</v>
      </c>
      <c r="N162" s="36" t="s">
        <v>324</v>
      </c>
      <c r="O162" s="38" t="str">
        <f>IF(G162=TRUE,"",IF(D162="Aantal","Geheel niet-negatief getal of '?' invullen.",IF(D162="","Geheel niet-negatief getal of '?' invullen.",IF(D162="?","",IF(AND(D162&gt;=0,ROUND(D162,0)=D162),"","Geheel niet-negatief getal of '?' invullen.")))))</f>
        <v>Geheel niet-negatief getal of '?' invullen.</v>
      </c>
    </row>
    <row r="163" spans="1:15" s="6" customFormat="1" ht="45" customHeight="1" x14ac:dyDescent="0.3">
      <c r="A163" s="33" t="s">
        <v>378</v>
      </c>
      <c r="B163" s="3" t="s">
        <v>203</v>
      </c>
      <c r="C163" s="3" t="s">
        <v>446</v>
      </c>
      <c r="D163" s="52" t="s">
        <v>304</v>
      </c>
      <c r="G163" s="63" t="b">
        <f>AND($H163&lt;&gt;$E$4,$I163&lt;&gt;$E$4,$J163&lt;&gt;$E$4,$K163&lt;&gt;$E$4,$L163&lt;&gt;$E$4,$M163&lt;&gt;$E$4)</f>
        <v>0</v>
      </c>
      <c r="H163" s="4">
        <v>1</v>
      </c>
      <c r="I163" s="4">
        <v>2</v>
      </c>
      <c r="J163" s="4">
        <v>3</v>
      </c>
      <c r="K163" s="4">
        <v>4</v>
      </c>
      <c r="L163" s="4">
        <v>5</v>
      </c>
      <c r="M163" s="22"/>
      <c r="N163" s="36" t="s">
        <v>318</v>
      </c>
      <c r="O163" s="38" t="str">
        <f>IF(G163=TRUE,"",IF(OR(D163="",D163="Ja, een omvattend integraal systeem|Ja, één of meerdere systemen icm één of meerdere losse registraties|Ja, geen systeem maar één of meerdere losse registraties|Nee|Antwoord niet bekend"),"Keuzelijst is niet ingevuld.",""))</f>
        <v>Keuzelijst is niet ingevuld.</v>
      </c>
    </row>
    <row r="164" spans="1:15" s="6" customFormat="1" ht="36" customHeight="1" x14ac:dyDescent="0.3">
      <c r="A164" s="33" t="s">
        <v>380</v>
      </c>
      <c r="B164" s="3" t="s">
        <v>204</v>
      </c>
      <c r="C164" s="3" t="s">
        <v>442</v>
      </c>
      <c r="G164" s="63" t="b">
        <f t="shared" ref="G164:G169" si="28">OR(AND($H164&lt;&gt;$E$4,$I164&lt;&gt;$E$4,$J164&lt;&gt;$E$4,$K164&lt;&gt;$E$4,$L164&lt;&gt;$E$4,$M164&lt;&gt;$E$4),$D$163="Nee",$D$163="Antwoord niet bekend")</f>
        <v>0</v>
      </c>
      <c r="H164" s="4"/>
      <c r="I164" s="4">
        <v>2</v>
      </c>
      <c r="J164" s="4">
        <v>3</v>
      </c>
      <c r="K164" s="4"/>
      <c r="L164" s="4">
        <v>5</v>
      </c>
      <c r="M164" s="22"/>
      <c r="N164" s="36"/>
      <c r="O164" s="37"/>
    </row>
    <row r="165" spans="1:15" ht="36" customHeight="1" x14ac:dyDescent="0.3">
      <c r="A165" s="33" t="s">
        <v>381</v>
      </c>
      <c r="B165" s="3" t="s">
        <v>296</v>
      </c>
      <c r="C165" s="3" t="s">
        <v>391</v>
      </c>
      <c r="D165" s="53" t="s">
        <v>172</v>
      </c>
      <c r="E165" s="6"/>
      <c r="G165" s="63" t="b">
        <f t="shared" si="28"/>
        <v>0</v>
      </c>
      <c r="I165" s="4">
        <v>2</v>
      </c>
      <c r="J165" s="4">
        <v>3</v>
      </c>
      <c r="L165" s="4">
        <v>5</v>
      </c>
      <c r="N165" s="36" t="s">
        <v>325</v>
      </c>
      <c r="O165" s="38" t="str">
        <f t="shared" ref="O165:O167" si="29">IF(G165=TRUE,"",IF(D165="Percentage","Geheel percentage tussen 0-100% of '?' invullen.",IF(D165="","Geheel percentage tussen 0-100% of '?' invullen.",IF(D165="?","",IF(AND(D165&gt;=0,D165&lt;=1),"","Geheel percentage tussen 0-100% of '?' invullen.")))))</f>
        <v>Geheel percentage tussen 0-100% of '?' invullen.</v>
      </c>
    </row>
    <row r="166" spans="1:15" ht="36" customHeight="1" x14ac:dyDescent="0.3">
      <c r="A166" s="33" t="s">
        <v>381</v>
      </c>
      <c r="B166" s="3" t="s">
        <v>297</v>
      </c>
      <c r="C166" s="3" t="s">
        <v>428</v>
      </c>
      <c r="D166" s="53" t="s">
        <v>172</v>
      </c>
      <c r="E166" s="6"/>
      <c r="G166" s="63" t="b">
        <f t="shared" si="28"/>
        <v>0</v>
      </c>
      <c r="I166" s="4">
        <v>2</v>
      </c>
      <c r="J166" s="4">
        <v>3</v>
      </c>
      <c r="L166" s="4">
        <v>5</v>
      </c>
      <c r="N166" s="36" t="s">
        <v>325</v>
      </c>
      <c r="O166" s="38" t="str">
        <f t="shared" si="29"/>
        <v>Geheel percentage tussen 0-100% of '?' invullen.</v>
      </c>
    </row>
    <row r="167" spans="1:15" ht="36" customHeight="1" x14ac:dyDescent="0.3">
      <c r="A167" s="33" t="s">
        <v>381</v>
      </c>
      <c r="B167" s="3" t="s">
        <v>298</v>
      </c>
      <c r="C167" s="3" t="s">
        <v>397</v>
      </c>
      <c r="D167" s="53" t="s">
        <v>172</v>
      </c>
      <c r="E167" s="6"/>
      <c r="G167" s="63" t="b">
        <f t="shared" si="28"/>
        <v>0</v>
      </c>
      <c r="I167" s="4">
        <v>2</v>
      </c>
      <c r="J167" s="4">
        <v>3</v>
      </c>
      <c r="L167" s="4">
        <v>5</v>
      </c>
      <c r="N167" s="36" t="s">
        <v>325</v>
      </c>
      <c r="O167" s="38" t="str">
        <f t="shared" si="29"/>
        <v>Geheel percentage tussen 0-100% of '?' invullen.</v>
      </c>
    </row>
    <row r="168" spans="1:15" ht="36" customHeight="1" x14ac:dyDescent="0.3">
      <c r="A168" s="33" t="s">
        <v>380</v>
      </c>
      <c r="B168" s="3" t="s">
        <v>205</v>
      </c>
      <c r="C168" s="3" t="s">
        <v>443</v>
      </c>
      <c r="D168" s="49" t="s">
        <v>237</v>
      </c>
      <c r="E168" s="49" t="s">
        <v>238</v>
      </c>
      <c r="G168" s="63" t="b">
        <f t="shared" si="28"/>
        <v>0</v>
      </c>
      <c r="I168" s="4">
        <v>2</v>
      </c>
      <c r="J168" s="4">
        <v>3</v>
      </c>
      <c r="L168" s="4">
        <v>5</v>
      </c>
      <c r="N168" s="36" t="s">
        <v>319</v>
      </c>
      <c r="O168" s="39" t="str">
        <f>IF(G168=TRUE,"",IF(OR(D168="",E168="",D168="Maand",E168="Jaar"),"Geldige datum in format mm jjjj invullen.",""))</f>
        <v>Geldige datum in format mm jjjj invullen.</v>
      </c>
    </row>
    <row r="169" spans="1:15" ht="36" customHeight="1" x14ac:dyDescent="0.3">
      <c r="A169" s="33" t="s">
        <v>380</v>
      </c>
      <c r="B169" s="3" t="s">
        <v>206</v>
      </c>
      <c r="C169" s="3" t="s">
        <v>444</v>
      </c>
      <c r="D169" s="49" t="s">
        <v>237</v>
      </c>
      <c r="E169" s="49" t="s">
        <v>238</v>
      </c>
      <c r="G169" s="63" t="b">
        <f t="shared" si="28"/>
        <v>0</v>
      </c>
      <c r="I169" s="4">
        <v>2</v>
      </c>
      <c r="J169" s="4">
        <v>3</v>
      </c>
      <c r="L169" s="4">
        <v>5</v>
      </c>
      <c r="N169" s="36" t="s">
        <v>319</v>
      </c>
      <c r="O169" s="39" t="str">
        <f>IF(G169=TRUE,"",IF(OR(D169="",E169="",D169="Maand",E169="Jaar"),"Geldige datum in format mm jjjj invullen.",""))</f>
        <v>Geldige datum in format mm jjjj invullen.</v>
      </c>
    </row>
    <row r="170" spans="1:15" ht="36" customHeight="1" x14ac:dyDescent="0.3">
      <c r="A170" s="33" t="s">
        <v>378</v>
      </c>
      <c r="B170" s="3" t="s">
        <v>207</v>
      </c>
      <c r="C170" s="3" t="s">
        <v>239</v>
      </c>
      <c r="D170" s="6"/>
      <c r="G170" s="63" t="b">
        <f t="shared" ref="G170:G184" si="30">AND($H170&lt;&gt;$E$4,$I170&lt;&gt;$E$4,$J170&lt;&gt;$E$4,$K170&lt;&gt;$E$4,$L170&lt;&gt;$E$4,$M170&lt;&gt;$E$4)</f>
        <v>0</v>
      </c>
      <c r="H170" s="4">
        <v>1</v>
      </c>
      <c r="I170" s="4">
        <v>2</v>
      </c>
      <c r="J170" s="4">
        <v>3</v>
      </c>
      <c r="K170" s="4">
        <v>4</v>
      </c>
      <c r="L170" s="4">
        <v>5</v>
      </c>
    </row>
    <row r="171" spans="1:15" ht="45" customHeight="1" x14ac:dyDescent="0.3">
      <c r="A171" s="33" t="s">
        <v>380</v>
      </c>
      <c r="B171" s="3" t="s">
        <v>208</v>
      </c>
      <c r="C171" s="3" t="s">
        <v>507</v>
      </c>
      <c r="D171" s="53" t="s">
        <v>172</v>
      </c>
      <c r="E171" s="6"/>
      <c r="G171" s="63" t="b">
        <f t="shared" si="30"/>
        <v>0</v>
      </c>
      <c r="H171" s="4">
        <v>1</v>
      </c>
      <c r="I171" s="4">
        <v>2</v>
      </c>
      <c r="J171" s="4">
        <v>3</v>
      </c>
      <c r="K171" s="4">
        <v>4</v>
      </c>
      <c r="L171" s="4">
        <v>5</v>
      </c>
      <c r="N171" s="36" t="s">
        <v>326</v>
      </c>
      <c r="O171" s="38" t="str">
        <f t="shared" ref="O171:O178" si="31">IF(G171=TRUE,"",IF(D171="Percentage","Geheel percentage tussen 0-100%, 'x' of '?' invullen.",IF(D171="","Geheel percentage tussen 0-100%, 'x' of '?' invullen.",IF(OR(D171="?",D171="x"),"",IF(AND(D171&gt;=0,D171&lt;=1),"","Geheel percentage tussen 0-100%, 'x' of '?' invullen.")))))</f>
        <v>Geheel percentage tussen 0-100%, 'x' of '?' invullen.</v>
      </c>
    </row>
    <row r="172" spans="1:15" ht="45" customHeight="1" x14ac:dyDescent="0.3">
      <c r="A172" s="33" t="s">
        <v>380</v>
      </c>
      <c r="B172" s="3" t="s">
        <v>209</v>
      </c>
      <c r="C172" s="3" t="s">
        <v>521</v>
      </c>
      <c r="D172" s="53" t="s">
        <v>172</v>
      </c>
      <c r="E172" s="6"/>
      <c r="G172" s="63" t="b">
        <f t="shared" si="30"/>
        <v>0</v>
      </c>
      <c r="H172" s="4">
        <v>1</v>
      </c>
      <c r="I172" s="4">
        <v>2</v>
      </c>
      <c r="J172" s="4">
        <v>3</v>
      </c>
      <c r="K172" s="4">
        <v>4</v>
      </c>
      <c r="L172" s="4">
        <v>5</v>
      </c>
      <c r="N172" s="36" t="s">
        <v>326</v>
      </c>
      <c r="O172" s="38" t="str">
        <f t="shared" si="31"/>
        <v>Geheel percentage tussen 0-100%, 'x' of '?' invullen.</v>
      </c>
    </row>
    <row r="173" spans="1:15" ht="45" customHeight="1" x14ac:dyDescent="0.3">
      <c r="A173" s="33" t="s">
        <v>380</v>
      </c>
      <c r="B173" s="3" t="s">
        <v>210</v>
      </c>
      <c r="C173" s="3" t="s">
        <v>287</v>
      </c>
      <c r="D173" s="53" t="s">
        <v>172</v>
      </c>
      <c r="E173" s="6"/>
      <c r="G173" s="63" t="b">
        <f t="shared" si="30"/>
        <v>0</v>
      </c>
      <c r="H173" s="4">
        <v>1</v>
      </c>
      <c r="I173" s="4">
        <v>2</v>
      </c>
      <c r="J173" s="4">
        <v>3</v>
      </c>
      <c r="K173" s="4">
        <v>4</v>
      </c>
      <c r="L173" s="4">
        <v>5</v>
      </c>
      <c r="N173" s="36" t="s">
        <v>326</v>
      </c>
      <c r="O173" s="38" t="str">
        <f t="shared" si="31"/>
        <v>Geheel percentage tussen 0-100%, 'x' of '?' invullen.</v>
      </c>
    </row>
    <row r="174" spans="1:15" ht="45" customHeight="1" x14ac:dyDescent="0.3">
      <c r="A174" s="33" t="s">
        <v>380</v>
      </c>
      <c r="B174" s="3" t="s">
        <v>211</v>
      </c>
      <c r="C174" s="3" t="s">
        <v>390</v>
      </c>
      <c r="D174" s="53" t="s">
        <v>172</v>
      </c>
      <c r="E174" s="6"/>
      <c r="G174" s="63" t="b">
        <f t="shared" si="30"/>
        <v>0</v>
      </c>
      <c r="I174" s="4">
        <v>2</v>
      </c>
      <c r="J174" s="4">
        <v>3</v>
      </c>
      <c r="L174" s="4">
        <v>5</v>
      </c>
      <c r="N174" s="36" t="s">
        <v>326</v>
      </c>
      <c r="O174" s="38" t="str">
        <f t="shared" si="31"/>
        <v>Geheel percentage tussen 0-100%, 'x' of '?' invullen.</v>
      </c>
    </row>
    <row r="175" spans="1:15" ht="45" customHeight="1" x14ac:dyDescent="0.3">
      <c r="A175" s="33" t="s">
        <v>380</v>
      </c>
      <c r="B175" s="3" t="s">
        <v>212</v>
      </c>
      <c r="C175" s="3" t="s">
        <v>511</v>
      </c>
      <c r="D175" s="53" t="s">
        <v>172</v>
      </c>
      <c r="E175" s="6"/>
      <c r="G175" s="63" t="b">
        <f t="shared" si="30"/>
        <v>0</v>
      </c>
      <c r="I175" s="4">
        <v>2</v>
      </c>
      <c r="J175" s="4">
        <v>3</v>
      </c>
      <c r="L175" s="4">
        <v>5</v>
      </c>
      <c r="N175" s="36" t="s">
        <v>326</v>
      </c>
      <c r="O175" s="38" t="str">
        <f t="shared" si="31"/>
        <v>Geheel percentage tussen 0-100%, 'x' of '?' invullen.</v>
      </c>
    </row>
    <row r="176" spans="1:15" s="6" customFormat="1" ht="45" customHeight="1" x14ac:dyDescent="0.3">
      <c r="A176" s="33" t="s">
        <v>380</v>
      </c>
      <c r="B176" s="3" t="s">
        <v>285</v>
      </c>
      <c r="C176" s="3" t="s">
        <v>393</v>
      </c>
      <c r="D176" s="53" t="s">
        <v>172</v>
      </c>
      <c r="G176" s="63" t="b">
        <f t="shared" si="30"/>
        <v>0</v>
      </c>
      <c r="H176" s="4"/>
      <c r="I176" s="4">
        <v>2</v>
      </c>
      <c r="J176" s="4">
        <v>3</v>
      </c>
      <c r="K176" s="4"/>
      <c r="L176" s="4">
        <v>5</v>
      </c>
      <c r="M176" s="22"/>
      <c r="N176" s="36" t="s">
        <v>326</v>
      </c>
      <c r="O176" s="38" t="str">
        <f t="shared" si="31"/>
        <v>Geheel percentage tussen 0-100%, 'x' of '?' invullen.</v>
      </c>
    </row>
    <row r="177" spans="1:15" s="6" customFormat="1" ht="45" customHeight="1" x14ac:dyDescent="0.3">
      <c r="A177" s="33" t="s">
        <v>380</v>
      </c>
      <c r="B177" s="3" t="s">
        <v>286</v>
      </c>
      <c r="C177" s="3" t="s">
        <v>398</v>
      </c>
      <c r="D177" s="53" t="s">
        <v>172</v>
      </c>
      <c r="G177" s="63" t="b">
        <f t="shared" si="30"/>
        <v>0</v>
      </c>
      <c r="H177" s="4"/>
      <c r="I177" s="4">
        <v>2</v>
      </c>
      <c r="J177" s="4">
        <v>3</v>
      </c>
      <c r="K177" s="4"/>
      <c r="L177" s="4">
        <v>5</v>
      </c>
      <c r="M177" s="22"/>
      <c r="N177" s="36" t="s">
        <v>326</v>
      </c>
      <c r="O177" s="38" t="str">
        <f t="shared" si="31"/>
        <v>Geheel percentage tussen 0-100%, 'x' of '?' invullen.</v>
      </c>
    </row>
    <row r="178" spans="1:15" s="6" customFormat="1" ht="45" customHeight="1" x14ac:dyDescent="0.3">
      <c r="A178" s="33" t="s">
        <v>378</v>
      </c>
      <c r="B178" s="3" t="s">
        <v>292</v>
      </c>
      <c r="C178" s="3" t="s">
        <v>289</v>
      </c>
      <c r="D178" s="53" t="s">
        <v>172</v>
      </c>
      <c r="G178" s="63" t="b">
        <f t="shared" si="30"/>
        <v>0</v>
      </c>
      <c r="H178" s="4">
        <v>1</v>
      </c>
      <c r="I178" s="4">
        <v>2</v>
      </c>
      <c r="J178" s="4">
        <v>3</v>
      </c>
      <c r="K178" s="4">
        <v>4</v>
      </c>
      <c r="L178" s="4">
        <v>5</v>
      </c>
      <c r="M178" s="22"/>
      <c r="N178" s="36" t="s">
        <v>326</v>
      </c>
      <c r="O178" s="38" t="str">
        <f t="shared" si="31"/>
        <v>Geheel percentage tussen 0-100%, 'x' of '?' invullen.</v>
      </c>
    </row>
    <row r="179" spans="1:15" ht="27" customHeight="1" x14ac:dyDescent="0.3">
      <c r="A179" s="33" t="s">
        <v>378</v>
      </c>
      <c r="B179" s="3" t="s">
        <v>213</v>
      </c>
      <c r="C179" s="3" t="s">
        <v>399</v>
      </c>
      <c r="D179" s="46" t="s">
        <v>171</v>
      </c>
      <c r="G179" s="63" t="b">
        <f t="shared" si="30"/>
        <v>0</v>
      </c>
      <c r="H179" s="4">
        <v>1</v>
      </c>
      <c r="I179" s="4">
        <v>2</v>
      </c>
      <c r="J179" s="4">
        <v>3</v>
      </c>
      <c r="K179" s="4">
        <v>4</v>
      </c>
      <c r="L179" s="4">
        <v>5</v>
      </c>
      <c r="N179" s="36" t="s">
        <v>324</v>
      </c>
      <c r="O179" s="38" t="str">
        <f>IF(G179=TRUE,"",IF(D179="Aantal","Geheel niet-negatief getal of '?' invullen.",IF(D179="","Geheel niet-negatief getal of '?' invullen.",IF(D179="?","",IF(AND(D179&gt;=0,ROUND(D179,0)=D179),"","Geheel niet-negatief getal of '?' invullen.")))))</f>
        <v>Geheel niet-negatief getal of '?' invullen.</v>
      </c>
    </row>
    <row r="180" spans="1:15" ht="36" customHeight="1" x14ac:dyDescent="0.3">
      <c r="A180" s="33" t="s">
        <v>380</v>
      </c>
      <c r="B180" s="3" t="s">
        <v>214</v>
      </c>
      <c r="C180" s="3" t="s">
        <v>400</v>
      </c>
      <c r="D180" s="42" t="s">
        <v>21</v>
      </c>
      <c r="G180" s="63" t="b">
        <f t="shared" si="30"/>
        <v>0</v>
      </c>
      <c r="H180" s="4">
        <v>1</v>
      </c>
      <c r="I180" s="4">
        <v>2</v>
      </c>
      <c r="J180" s="4">
        <v>3</v>
      </c>
      <c r="K180" s="4">
        <v>4</v>
      </c>
      <c r="L180" s="4">
        <v>5</v>
      </c>
      <c r="N180" s="36" t="s">
        <v>324</v>
      </c>
      <c r="O180" s="38" t="str">
        <f>IF(G180=TRUE,"",IF(D180="Bedrag","Geheel niet-negatief getal of '?' invullen.",IF(D180="","Geheel niet-negatief getal of '?' invullen.",IF(D180="?","",IF(AND(D180&gt;=0,ROUND(D180,0)=D180),"","Geheel niet-negatief getal of '?' invullen.")))))</f>
        <v>Geheel niet-negatief getal of '?' invullen.</v>
      </c>
    </row>
    <row r="181" spans="1:15" ht="27" customHeight="1" x14ac:dyDescent="0.3">
      <c r="A181" s="33" t="s">
        <v>378</v>
      </c>
      <c r="B181" s="3" t="s">
        <v>215</v>
      </c>
      <c r="C181" s="3" t="s">
        <v>429</v>
      </c>
      <c r="D181" s="50" t="s">
        <v>268</v>
      </c>
      <c r="G181" s="63" t="b">
        <f t="shared" si="30"/>
        <v>0</v>
      </c>
      <c r="H181" s="4">
        <v>1</v>
      </c>
      <c r="I181" s="4">
        <v>2</v>
      </c>
      <c r="J181" s="4">
        <v>3</v>
      </c>
      <c r="K181" s="4">
        <v>4</v>
      </c>
      <c r="L181" s="4">
        <v>5</v>
      </c>
      <c r="N181" s="36" t="s">
        <v>318</v>
      </c>
      <c r="O181" s="38" t="str">
        <f>IF(G181=TRUE,"",IF(OR(D181="",D181="Ja|Nee|Antwoord niet bekend"),"Keuzelijst is niet ingevuld.",""))</f>
        <v>Keuzelijst is niet ingevuld.</v>
      </c>
    </row>
    <row r="182" spans="1:15" ht="36" customHeight="1" x14ac:dyDescent="0.3">
      <c r="A182" s="33" t="s">
        <v>380</v>
      </c>
      <c r="B182" s="3" t="s">
        <v>216</v>
      </c>
      <c r="C182" s="3" t="s">
        <v>426</v>
      </c>
      <c r="D182" s="46" t="s">
        <v>171</v>
      </c>
      <c r="G182" s="63" t="b">
        <f>OR(AND($H182&lt;&gt;$E$4,$I182&lt;&gt;$E$4,$J182&lt;&gt;$E$4,$K182&lt;&gt;$E$4,$L182&lt;&gt;$E$4,$M182&lt;&gt;$E$4),$D$181="Nee",$D$181="Antwoord niet bekend")</f>
        <v>0</v>
      </c>
      <c r="H182" s="4">
        <v>1</v>
      </c>
      <c r="I182" s="4">
        <v>2</v>
      </c>
      <c r="J182" s="4">
        <v>3</v>
      </c>
      <c r="K182" s="4">
        <v>4</v>
      </c>
      <c r="L182" s="4">
        <v>5</v>
      </c>
      <c r="N182" s="36" t="s">
        <v>552</v>
      </c>
      <c r="O182" s="38" t="str">
        <f>IF(G182=TRUE,"",IF(D182="Aantal","Geheel niet-negatief getal, 'x' of '?' invullen.",IF(D182="","Geheel niet-negatief getal, 'x' of '?' invullen.",IF(OR(D182="?",D182="x"),"",IF(AND(D182&gt;=0,ROUND(D182,0)=D182),"","Geheel niet-negatief getal, 'x' of '?' invullen.")))))</f>
        <v>Geheel niet-negatief getal, 'x' of '?' invullen.</v>
      </c>
    </row>
    <row r="183" spans="1:15" ht="45" customHeight="1" x14ac:dyDescent="0.3">
      <c r="A183" s="33" t="s">
        <v>378</v>
      </c>
      <c r="B183" s="3" t="s">
        <v>217</v>
      </c>
      <c r="C183" s="3" t="s">
        <v>401</v>
      </c>
      <c r="D183" s="53" t="s">
        <v>172</v>
      </c>
      <c r="G183" s="63" t="b">
        <f t="shared" si="30"/>
        <v>0</v>
      </c>
      <c r="I183" s="4">
        <v>2</v>
      </c>
      <c r="J183" s="4">
        <v>3</v>
      </c>
      <c r="L183" s="4">
        <v>5</v>
      </c>
      <c r="N183" s="36" t="s">
        <v>326</v>
      </c>
      <c r="O183" s="38" t="str">
        <f t="shared" ref="O183:O184" si="32">IF(G183=TRUE,"",IF(D183="Percentage","Geheel percentage tussen 0-100%, 'x' of '?' invullen.",IF(D183="","Geheel percentage tussen 0-100%, 'x' of '?' invullen.",IF(OR(D183="?",D183="x"),"",IF(AND(D183&gt;=0,D183&lt;=1),"","Geheel percentage tussen 0-100%, 'x' of '?' invullen.")))))</f>
        <v>Geheel percentage tussen 0-100%, 'x' of '?' invullen.</v>
      </c>
    </row>
    <row r="184" spans="1:15" ht="45" customHeight="1" x14ac:dyDescent="0.3">
      <c r="A184" s="33" t="s">
        <v>378</v>
      </c>
      <c r="B184" s="3" t="s">
        <v>218</v>
      </c>
      <c r="C184" s="3" t="s">
        <v>512</v>
      </c>
      <c r="D184" s="53" t="s">
        <v>172</v>
      </c>
      <c r="G184" s="63" t="b">
        <f t="shared" si="30"/>
        <v>0</v>
      </c>
      <c r="I184" s="4">
        <v>2</v>
      </c>
      <c r="J184" s="4">
        <v>3</v>
      </c>
      <c r="L184" s="4">
        <v>5</v>
      </c>
      <c r="N184" s="36" t="s">
        <v>326</v>
      </c>
      <c r="O184" s="38" t="str">
        <f t="shared" si="32"/>
        <v>Geheel percentage tussen 0-100%, 'x' of '?' invullen.</v>
      </c>
    </row>
    <row r="185" spans="1:15" ht="18" customHeight="1" x14ac:dyDescent="0.3">
      <c r="A185" s="33" t="s">
        <v>379</v>
      </c>
      <c r="B185" s="13"/>
      <c r="C185" s="14" t="s">
        <v>152</v>
      </c>
      <c r="D185" s="15"/>
      <c r="I185" s="4" t="s">
        <v>27</v>
      </c>
      <c r="J185" s="4" t="s">
        <v>27</v>
      </c>
    </row>
    <row r="186" spans="1:15" ht="36" customHeight="1" x14ac:dyDescent="0.3">
      <c r="A186" s="33" t="s">
        <v>378</v>
      </c>
      <c r="B186" s="3" t="s">
        <v>219</v>
      </c>
      <c r="C186" s="3" t="s">
        <v>419</v>
      </c>
      <c r="D186" s="52" t="s">
        <v>274</v>
      </c>
      <c r="G186" s="63" t="b">
        <f t="shared" ref="G186" si="33">AND($H186&lt;&gt;$E$4,$I186&lt;&gt;$E$4,$J186&lt;&gt;$E$4,$K186&lt;&gt;$E$4,$L186&lt;&gt;$E$4,$M186&lt;&gt;$E$4)</f>
        <v>0</v>
      </c>
      <c r="H186" s="4">
        <v>1</v>
      </c>
      <c r="I186" s="4">
        <v>2</v>
      </c>
      <c r="J186" s="4">
        <v>3</v>
      </c>
      <c r="K186" s="4">
        <v>4</v>
      </c>
      <c r="L186" s="4">
        <v>5</v>
      </c>
      <c r="N186" s="36" t="s">
        <v>318</v>
      </c>
      <c r="O186" s="38" t="str">
        <f>IF(G186=TRUE,"",IF(OR(D186="",D186="Ja, separaat over dit specifieke onderwerp|Ja, geïntegreerd in een bredere rapportage|Nee, geen rapportage over dit specifieke onderwerp|Antwoord niet bekend"),"Keuzelijst is niet ingevuld.",""))</f>
        <v>Keuzelijst is niet ingevuld.</v>
      </c>
    </row>
    <row r="187" spans="1:15" ht="36" customHeight="1" x14ac:dyDescent="0.3">
      <c r="A187" s="33" t="s">
        <v>380</v>
      </c>
      <c r="B187" s="3" t="s">
        <v>220</v>
      </c>
      <c r="C187" s="3" t="s">
        <v>247</v>
      </c>
      <c r="D187" s="52" t="s">
        <v>275</v>
      </c>
      <c r="G187" s="63" t="b">
        <f>OR(AND($H187&lt;&gt;$E$4,$I187&lt;&gt;$E$4,$J187&lt;&gt;$E$4,$K187&lt;&gt;$E$4,$L187&lt;&gt;$E$4,$M187&lt;&gt;$E$4),$D$186="Nee, geen rapportage over dit specifieke onderwerp",$D$186="Antwoord niet bekend")</f>
        <v>0</v>
      </c>
      <c r="I187" s="4">
        <v>2</v>
      </c>
      <c r="J187" s="4">
        <v>3</v>
      </c>
      <c r="L187" s="4">
        <v>5</v>
      </c>
      <c r="N187" s="36" t="s">
        <v>318</v>
      </c>
      <c r="O187" s="38" t="str">
        <f>IF(G187=TRUE,"",IF(OR(D187="",D187="1 keer per maand|1 keer per kwartaal|1 keer per halfjaar|1 keer per jaar|Minder dan 1 keer per jaar|Andere vaste frequentie|Geen vaste frequentie|Antwoord niet bekend"),"Keuzelijst is niet ingevuld.",""))</f>
        <v>Keuzelijst is niet ingevuld.</v>
      </c>
    </row>
    <row r="188" spans="1:15" ht="36" customHeight="1" x14ac:dyDescent="0.3">
      <c r="A188" s="33" t="s">
        <v>380</v>
      </c>
      <c r="B188" s="3" t="s">
        <v>221</v>
      </c>
      <c r="C188" s="3" t="s">
        <v>402</v>
      </c>
      <c r="D188" s="50" t="s">
        <v>268</v>
      </c>
      <c r="G188" s="63" t="b">
        <f>OR(AND($H188&lt;&gt;$E$4,$I188&lt;&gt;$E$4,$J188&lt;&gt;$E$4,$K188&lt;&gt;$E$4,$L188&lt;&gt;$E$4,$M188&lt;&gt;$E$4),$D$186="Nee, geen rapportage over dit specifieke onderwerp",$D$186="Antwoord niet bekend")</f>
        <v>0</v>
      </c>
      <c r="H188" s="4">
        <v>1</v>
      </c>
      <c r="I188" s="4">
        <v>2</v>
      </c>
      <c r="J188" s="4">
        <v>3</v>
      </c>
      <c r="K188" s="4">
        <v>4</v>
      </c>
      <c r="L188" s="4">
        <v>5</v>
      </c>
      <c r="N188" s="36" t="s">
        <v>318</v>
      </c>
      <c r="O188" s="38" t="str">
        <f>IF(G188=TRUE,"",IF(OR(D188="",D188="Ja|Nee|Antwoord niet bekend"),"Keuzelijst is niet ingevuld.",""))</f>
        <v>Keuzelijst is niet ingevuld.</v>
      </c>
    </row>
    <row r="189" spans="1:15" ht="87.6" x14ac:dyDescent="0.3">
      <c r="A189" s="33" t="s">
        <v>380</v>
      </c>
      <c r="B189" s="3" t="s">
        <v>222</v>
      </c>
      <c r="C189" s="3" t="s">
        <v>534</v>
      </c>
      <c r="D189" s="52" t="s">
        <v>276</v>
      </c>
      <c r="G189" s="63" t="b">
        <f>OR(AND($H189&lt;&gt;$E$4,$I189&lt;&gt;$E$4,$J189&lt;&gt;$E$4,$K189&lt;&gt;$E$4,$L189&lt;&gt;$E$4,$M189&lt;&gt;$E$4),$D$186="Nee, geen rapportage over dit specifieke onderwerp",$D$186="Antwoord niet bekend")</f>
        <v>0</v>
      </c>
      <c r="I189" s="4">
        <v>2</v>
      </c>
      <c r="J189" s="4">
        <v>3</v>
      </c>
      <c r="L189" s="4">
        <v>5</v>
      </c>
      <c r="N189" s="36" t="s">
        <v>318</v>
      </c>
      <c r="O189" s="38" t="str">
        <f>IF(G189=TRUE,"",IF(OR(D189="",D189=CONCATENATE("Ja, zowel van de risicobeheerfunctie/risicomanagementfunctie als van de compliance functie|Nee, wel van de risicobeheerfunctie/risicomanagementfunctie maar niet van de compliance functie|","Nee, niet van de risicobeheerfunctie/risicomanagementfunctie maar wel van de compliance functie|Nee, niet van de risicobeheerfunctie/risicomanagementfunctie en niet van de compliance functie|Antwoord niet bekend")),"Keuzelijst is niet ingevuld.",""))</f>
        <v>Keuzelijst is niet ingevuld.</v>
      </c>
    </row>
    <row r="190" spans="1:15" ht="36" customHeight="1" x14ac:dyDescent="0.3">
      <c r="A190" s="33" t="s">
        <v>380</v>
      </c>
      <c r="B190" s="3" t="s">
        <v>223</v>
      </c>
      <c r="C190" s="3" t="s">
        <v>506</v>
      </c>
      <c r="D190" s="50" t="s">
        <v>268</v>
      </c>
      <c r="G190" s="63" t="b">
        <f>OR(AND($H190&lt;&gt;$E$4,$I190&lt;&gt;$E$4,$J190&lt;&gt;$E$4,$K190&lt;&gt;$E$4,$L190&lt;&gt;$E$4,$M190&lt;&gt;$E$4),$D$186="Nee, geen rapportage over dit specifieke onderwerp",$D$186="Antwoord niet bekend")</f>
        <v>0</v>
      </c>
      <c r="H190" s="4">
        <v>1</v>
      </c>
      <c r="I190" s="4">
        <v>2</v>
      </c>
      <c r="J190" s="4">
        <v>3</v>
      </c>
      <c r="K190" s="4">
        <v>4</v>
      </c>
      <c r="L190" s="4">
        <v>5</v>
      </c>
      <c r="N190" s="36" t="s">
        <v>318</v>
      </c>
      <c r="O190" s="38" t="str">
        <f>IF(G190=TRUE,"",IF(OR(D190="",D190="Ja|Nee|Antwoord niet bekend"),"Keuzelijst is niet ingevuld.",""))</f>
        <v>Keuzelijst is niet ingevuld.</v>
      </c>
    </row>
    <row r="191" spans="1:15" ht="27" customHeight="1" x14ac:dyDescent="0.3">
      <c r="A191" s="33" t="s">
        <v>380</v>
      </c>
      <c r="B191" s="3" t="s">
        <v>224</v>
      </c>
      <c r="C191" s="3" t="s">
        <v>249</v>
      </c>
      <c r="D191" s="46" t="s">
        <v>171</v>
      </c>
      <c r="G191" s="63" t="b">
        <f>OR(AND($H191&lt;&gt;$E$4,$I191&lt;&gt;$E$4,$J191&lt;&gt;$E$4,$K191&lt;&gt;$E$4,$L191&lt;&gt;$E$4,$M191&lt;&gt;$E$4),$D$186="Nee, geen rapportage over dit specifieke onderwerp",$D$186="Antwoord niet bekend",$D$190="Nee",$D$190="Antwoord niet bekend")</f>
        <v>0</v>
      </c>
      <c r="I191" s="4">
        <v>2</v>
      </c>
      <c r="J191" s="4">
        <v>3</v>
      </c>
      <c r="L191" s="4">
        <v>5</v>
      </c>
      <c r="N191" s="36" t="s">
        <v>324</v>
      </c>
      <c r="O191" s="38" t="str">
        <f>IF(G191=TRUE,"",IF(D191="Aantal","Geheel niet-negatief getal of '?' invullen.",IF(D191="","Geheel niet-negatief getal of '?' invullen.",IF(D191="?","",IF(AND(D191&gt;=0,ROUND(D191,0)=D191),"","Geheel niet-negatief getal of '?' invullen.")))))</f>
        <v>Geheel niet-negatief getal of '?' invullen.</v>
      </c>
    </row>
    <row r="192" spans="1:15" ht="36" customHeight="1" x14ac:dyDescent="0.3">
      <c r="A192" s="33" t="s">
        <v>380</v>
      </c>
      <c r="B192" s="3" t="s">
        <v>225</v>
      </c>
      <c r="C192" s="3" t="s">
        <v>403</v>
      </c>
      <c r="D192" s="50" t="s">
        <v>268</v>
      </c>
      <c r="G192" s="63" t="b">
        <f>OR(AND($H192&lt;&gt;$E$4,$I192&lt;&gt;$E$4,$J192&lt;&gt;$E$4,$K192&lt;&gt;$E$4,$L192&lt;&gt;$E$4,$M192&lt;&gt;$E$4),$D$186="Nee, geen rapportage over dit specifieke onderwerp",$D$186="Antwoord niet bekend")</f>
        <v>0</v>
      </c>
      <c r="I192" s="4">
        <v>2</v>
      </c>
      <c r="J192" s="4">
        <v>3</v>
      </c>
      <c r="L192" s="4">
        <v>5</v>
      </c>
      <c r="N192" s="36" t="s">
        <v>318</v>
      </c>
      <c r="O192" s="38" t="str">
        <f>IF(G192=TRUE,"",IF(OR(D192="",D192="Ja|Nee|Antwoord niet bekend"),"Keuzelijst is niet ingevuld.",""))</f>
        <v>Keuzelijst is niet ingevuld.</v>
      </c>
    </row>
    <row r="193" spans="1:15" ht="27" customHeight="1" x14ac:dyDescent="0.3">
      <c r="A193" s="33" t="s">
        <v>380</v>
      </c>
      <c r="B193" s="3" t="s">
        <v>226</v>
      </c>
      <c r="C193" s="3" t="s">
        <v>410</v>
      </c>
      <c r="D193" s="52" t="s">
        <v>277</v>
      </c>
      <c r="G193" s="63" t="b">
        <f>OR(AND($H193&lt;&gt;$E$4,$I193&lt;&gt;$E$4,$J193&lt;&gt;$E$4,$K193&lt;&gt;$E$4,$L193&lt;&gt;$E$4,$M193&lt;&gt;$E$4),$D$186="Nee, geen rapportage over dit specifieke onderwerp",$D$186="Antwoord niet bekend")</f>
        <v>0</v>
      </c>
      <c r="H193" s="4">
        <v>1</v>
      </c>
      <c r="I193" s="4">
        <v>2</v>
      </c>
      <c r="J193" s="4">
        <v>3</v>
      </c>
      <c r="K193" s="4">
        <v>4</v>
      </c>
      <c r="L193" s="4">
        <v>5</v>
      </c>
      <c r="N193" s="36" t="s">
        <v>318</v>
      </c>
      <c r="O193" s="38" t="str">
        <f>IF(G193=TRUE,"",IF(OR(D193="",D193="Ja, in directie/bestuur|Ja, in hoger management team|Ja, in specifiek comité|Ja, in ander gremium|Nee|Antwoord niet bekend"),"Keuzelijst is niet ingevuld.",""))</f>
        <v>Keuzelijst is niet ingevuld.</v>
      </c>
    </row>
    <row r="194" spans="1:15" ht="36" customHeight="1" x14ac:dyDescent="0.3">
      <c r="A194" s="33" t="s">
        <v>381</v>
      </c>
      <c r="B194" s="3" t="s">
        <v>227</v>
      </c>
      <c r="C194" s="3" t="s">
        <v>250</v>
      </c>
      <c r="D194" s="52" t="s">
        <v>278</v>
      </c>
      <c r="G194" s="63" t="b">
        <f>OR(AND($H194&lt;&gt;$E$4,$I194&lt;&gt;$E$4,$J194&lt;&gt;$E$4,$K194&lt;&gt;$E$4,$L194&lt;&gt;$E$4,$M194&lt;&gt;$E$4),$D$186="Nee, geen rapportage over dit specifieke onderwerp",$D$186="Antwoord niet bekend",$D$193="Nee",$D$193="Antwoord niet bekend")</f>
        <v>0</v>
      </c>
      <c r="I194" s="4">
        <v>2</v>
      </c>
      <c r="J194" s="4">
        <v>3</v>
      </c>
      <c r="L194" s="4">
        <v>5</v>
      </c>
      <c r="N194" s="36" t="s">
        <v>318</v>
      </c>
      <c r="O194" s="38" t="str">
        <f>IF(G194=TRUE,"",IF(OR(D194="",D194="Ja, met verslaglegging daarvan|Nee, wel worden vervolgacties uitgezet maar niet aantoonbaar|Nee, tot nu toe was er geen reden om vervolgacties uit te zetten|Antwoord niet bekend"),"Keuzelijst is niet ingevuld.",""))</f>
        <v>Keuzelijst is niet ingevuld.</v>
      </c>
    </row>
    <row r="195" spans="1:15" ht="27" customHeight="1" x14ac:dyDescent="0.3">
      <c r="A195" s="33" t="s">
        <v>381</v>
      </c>
      <c r="B195" s="3" t="s">
        <v>228</v>
      </c>
      <c r="C195" s="3" t="s">
        <v>251</v>
      </c>
      <c r="D195" s="52" t="s">
        <v>279</v>
      </c>
      <c r="G195" s="63" t="b">
        <f>OR(AND($H195&lt;&gt;$E$4,$I195&lt;&gt;$E$4,$J195&lt;&gt;$E$4,$K195&lt;&gt;$E$4,$L195&lt;&gt;$E$4,$M195&lt;&gt;$E$4),$D$186="Nee, geen rapportage over dit specifieke onderwerp",$D$186="Antwoord niet bekend",$D$193="Nee",$D$193="Antwoord niet bekend",$D$194="Nee, wel worden vervolgacties uitgezet maar niet aantoonbaar",$D$194="Nee, tot nu toe was er geen reden om vervolgacties uit te zetten",$D$194="Antwoord niet bekend")</f>
        <v>0</v>
      </c>
      <c r="I195" s="4">
        <v>2</v>
      </c>
      <c r="J195" s="4">
        <v>3</v>
      </c>
      <c r="L195" s="4">
        <v>5</v>
      </c>
      <c r="N195" s="36" t="s">
        <v>318</v>
      </c>
      <c r="O195" s="38" t="str">
        <f>IF(G195=TRUE,"",IF(OR(D195="",D195="Ja, met verslaglegging daarvan|Nee, wel monitoring maar niet aantoonbaar|Nee, geen monitoring|Antwoord niet bekend"),"Keuzelijst is niet ingevuld.",""))</f>
        <v>Keuzelijst is niet ingevuld.</v>
      </c>
    </row>
    <row r="196" spans="1:15" ht="18" customHeight="1" x14ac:dyDescent="0.3">
      <c r="A196" s="33" t="s">
        <v>379</v>
      </c>
      <c r="B196" s="13"/>
      <c r="C196" s="14" t="s">
        <v>153</v>
      </c>
      <c r="D196" s="15"/>
      <c r="I196" s="4" t="s">
        <v>27</v>
      </c>
      <c r="J196" s="4" t="s">
        <v>27</v>
      </c>
    </row>
    <row r="197" spans="1:15" ht="36" customHeight="1" x14ac:dyDescent="0.3">
      <c r="A197" s="33" t="s">
        <v>378</v>
      </c>
      <c r="B197" s="3" t="s">
        <v>229</v>
      </c>
      <c r="C197" s="3" t="s">
        <v>405</v>
      </c>
      <c r="D197" s="49" t="s">
        <v>237</v>
      </c>
      <c r="E197" s="49" t="s">
        <v>238</v>
      </c>
      <c r="G197" s="63" t="b">
        <f t="shared" ref="G197:G203" si="34">AND($H197&lt;&gt;$E$4,$I197&lt;&gt;$E$4,$J197&lt;&gt;$E$4,$K197&lt;&gt;$E$4,$L197&lt;&gt;$E$4,$M197&lt;&gt;$E$4)</f>
        <v>0</v>
      </c>
      <c r="H197" s="4">
        <v>1</v>
      </c>
      <c r="I197" s="4">
        <v>2</v>
      </c>
      <c r="J197" s="4">
        <v>3</v>
      </c>
      <c r="K197" s="4">
        <v>4</v>
      </c>
      <c r="L197" s="4">
        <v>5</v>
      </c>
      <c r="N197" s="36" t="s">
        <v>319</v>
      </c>
      <c r="O197" s="39" t="str">
        <f>IF(G197=TRUE,"",IF(OR(D197="",E197="",D197="Maand",E197="Jaar"),"Geldige datum in format mm jjjj invullen.",""))</f>
        <v>Geldige datum in format mm jjjj invullen.</v>
      </c>
    </row>
    <row r="198" spans="1:15" ht="27" customHeight="1" x14ac:dyDescent="0.3">
      <c r="A198" s="33" t="s">
        <v>380</v>
      </c>
      <c r="B198" s="3" t="s">
        <v>230</v>
      </c>
      <c r="C198" s="3" t="s">
        <v>252</v>
      </c>
      <c r="D198" s="50" t="s">
        <v>331</v>
      </c>
      <c r="E198" s="6"/>
      <c r="F198" s="6"/>
      <c r="G198" s="63" t="b">
        <f t="shared" si="34"/>
        <v>0</v>
      </c>
      <c r="H198" s="4">
        <v>1</v>
      </c>
      <c r="I198" s="4">
        <v>2</v>
      </c>
      <c r="J198" s="4">
        <v>3</v>
      </c>
      <c r="K198" s="4">
        <v>4</v>
      </c>
      <c r="L198" s="4">
        <v>5</v>
      </c>
      <c r="N198" s="36" t="s">
        <v>318</v>
      </c>
      <c r="O198" s="38" t="str">
        <f>IF(G198=TRUE,"",IF(OR(D198="",D198="Ja|Nee|Niet van toepassing|Antwoord niet bekend"),"Keuzelijst is niet ingevuld.",""))</f>
        <v>Keuzelijst is niet ingevuld.</v>
      </c>
    </row>
    <row r="199" spans="1:15" ht="27" customHeight="1" x14ac:dyDescent="0.3">
      <c r="A199" s="33" t="s">
        <v>378</v>
      </c>
      <c r="B199" s="3" t="s">
        <v>231</v>
      </c>
      <c r="C199" s="3" t="s">
        <v>406</v>
      </c>
      <c r="D199" s="46" t="s">
        <v>171</v>
      </c>
      <c r="G199" s="63" t="b">
        <f t="shared" si="34"/>
        <v>0</v>
      </c>
      <c r="I199" s="4">
        <v>2</v>
      </c>
      <c r="J199" s="4">
        <v>3</v>
      </c>
      <c r="L199" s="4">
        <v>5</v>
      </c>
      <c r="N199" s="36" t="s">
        <v>324</v>
      </c>
      <c r="O199" s="38" t="str">
        <f>IF(G199=TRUE,"",IF(D199="Aantal","Geheel niet-negatief getal of '?' invullen.",IF(D199="","Geheel niet-negatief getal of '?' invullen.",IF(D199="?","",IF(AND(D199&gt;=0,ROUND(D199,0)=D199),"","Geheel niet-negatief getal of '?' invullen.")))))</f>
        <v>Geheel niet-negatief getal of '?' invullen.</v>
      </c>
    </row>
    <row r="200" spans="1:15" ht="45" customHeight="1" x14ac:dyDescent="0.3">
      <c r="A200" s="33" t="s">
        <v>380</v>
      </c>
      <c r="B200" s="3" t="s">
        <v>232</v>
      </c>
      <c r="C200" s="3" t="s">
        <v>253</v>
      </c>
      <c r="D200" s="46" t="s">
        <v>171</v>
      </c>
      <c r="E200" s="6"/>
      <c r="F200" s="6"/>
      <c r="G200" s="63" t="b">
        <f>OR(AND($H200&lt;&gt;$E$4,$I200&lt;&gt;$E$4,$J200&lt;&gt;$E$4,$K200&lt;&gt;$E$4,$L200&lt;&gt;$E$4,$M200&lt;&gt;$E$4),$D$199=0,$D$199="?")</f>
        <v>0</v>
      </c>
      <c r="I200" s="4">
        <v>2</v>
      </c>
      <c r="J200" s="4">
        <v>3</v>
      </c>
      <c r="L200" s="4">
        <v>5</v>
      </c>
      <c r="N200" s="36" t="s">
        <v>454</v>
      </c>
      <c r="O200" s="38" t="str">
        <f>IF(G200=TRUE,"",IF(D200="Aantal","Geheel niet-negatief getal invullen.",IF(D200="","Geheel niet-negatief getal invullen.",IF(AND(D200&gt;=0,ROUND(D200,0)=D200),"",IF(D200&gt;D199,"E.1.1.04 dient kleiner te zijn dan E.1.1.03","Geheel niet-negatief getal invullen.")))))</f>
        <v>Geheel niet-negatief getal invullen.</v>
      </c>
    </row>
    <row r="201" spans="1:15" ht="36" customHeight="1" x14ac:dyDescent="0.3">
      <c r="A201" s="33" t="s">
        <v>378</v>
      </c>
      <c r="B201" s="3" t="s">
        <v>311</v>
      </c>
      <c r="C201" s="3" t="s">
        <v>535</v>
      </c>
      <c r="D201" s="46" t="s">
        <v>171</v>
      </c>
      <c r="G201" s="63" t="b">
        <f t="shared" si="34"/>
        <v>0</v>
      </c>
      <c r="I201" s="4">
        <v>2</v>
      </c>
      <c r="J201" s="4">
        <v>3</v>
      </c>
      <c r="L201" s="4">
        <v>5</v>
      </c>
      <c r="N201" s="36" t="s">
        <v>324</v>
      </c>
      <c r="O201" s="38" t="str">
        <f>IF(G201=TRUE,"",IF(D201="Aantal","Geheel niet-negatief getal of '?' invullen.",IF(D201="","Geheel niet-negatief getal of '?' invullen.",IF(D201="?","",IF(AND(D201&gt;=0,ROUND(D201,0)=D201),"","Geheel niet-negatief getal of '?' invullen.")))))</f>
        <v>Geheel niet-negatief getal of '?' invullen.</v>
      </c>
    </row>
    <row r="202" spans="1:15" ht="27" customHeight="1" x14ac:dyDescent="0.3">
      <c r="A202" s="33" t="s">
        <v>378</v>
      </c>
      <c r="B202" s="3" t="s">
        <v>312</v>
      </c>
      <c r="C202" s="3" t="s">
        <v>513</v>
      </c>
      <c r="D202" s="46" t="s">
        <v>171</v>
      </c>
      <c r="G202" s="63" t="b">
        <f t="shared" si="34"/>
        <v>0</v>
      </c>
      <c r="I202" s="4">
        <v>2</v>
      </c>
      <c r="J202" s="4">
        <v>3</v>
      </c>
      <c r="L202" s="4">
        <v>5</v>
      </c>
      <c r="N202" s="36" t="s">
        <v>324</v>
      </c>
      <c r="O202" s="38" t="str">
        <f>IF(G202=TRUE,"",IF(D202="Aantal","Geheel niet-negatief getal of '?' invullen.",IF(D202="","Geheel niet-negatief getal of '?' invullen.",IF(D202="?","",IF(AND(D202&gt;=0,ROUND(D202,0)=D202),"","Geheel niet-negatief getal of '?' invullen.")))))</f>
        <v>Geheel niet-negatief getal of '?' invullen.</v>
      </c>
    </row>
    <row r="203" spans="1:15" ht="36" customHeight="1" x14ac:dyDescent="0.3">
      <c r="A203" s="33" t="s">
        <v>378</v>
      </c>
      <c r="B203" s="3" t="s">
        <v>233</v>
      </c>
      <c r="C203" s="3" t="s">
        <v>437</v>
      </c>
      <c r="D203" s="46" t="s">
        <v>171</v>
      </c>
      <c r="G203" s="63" t="b">
        <f t="shared" si="34"/>
        <v>0</v>
      </c>
      <c r="H203" s="4">
        <v>1</v>
      </c>
      <c r="I203" s="4">
        <v>2</v>
      </c>
      <c r="J203" s="4">
        <v>3</v>
      </c>
      <c r="K203" s="4">
        <v>4</v>
      </c>
      <c r="L203" s="4">
        <v>5</v>
      </c>
      <c r="N203" s="36" t="s">
        <v>324</v>
      </c>
      <c r="O203" s="38" t="str">
        <f>IF(G203=TRUE,"",IF(D203="Aantal","Geheel niet-negatief getal of '?' invullen.",IF(D203="","Geheel niet-negatief getal of '?' invullen.",IF(D203="?","",IF(AND(D203&gt;=0,ROUND(D203,0)=D203),"","Geheel niet-negatief getal of '?' invullen.")))))</f>
        <v>Geheel niet-negatief getal of '?' invullen.</v>
      </c>
    </row>
    <row r="204" spans="1:15" x14ac:dyDescent="0.3">
      <c r="B204" s="6"/>
      <c r="C204" s="6"/>
      <c r="D204" s="6"/>
    </row>
    <row r="205" spans="1:15" x14ac:dyDescent="0.3">
      <c r="B205" s="6"/>
      <c r="C205" s="6"/>
      <c r="D205" s="6"/>
    </row>
    <row r="206" spans="1:15" x14ac:dyDescent="0.3">
      <c r="B206" s="6"/>
      <c r="C206" s="6"/>
      <c r="D206" s="6"/>
    </row>
    <row r="207" spans="1:15" x14ac:dyDescent="0.3">
      <c r="B207" s="6"/>
      <c r="C207" s="6"/>
      <c r="D207" s="6"/>
    </row>
    <row r="208" spans="1:15" x14ac:dyDescent="0.3">
      <c r="B208" s="6"/>
      <c r="C208" s="6"/>
      <c r="D208" s="6"/>
    </row>
    <row r="209" spans="2:4" x14ac:dyDescent="0.3">
      <c r="B209" s="6"/>
      <c r="C209" s="6"/>
      <c r="D209" s="6"/>
    </row>
    <row r="210" spans="2:4" x14ac:dyDescent="0.3">
      <c r="B210" s="6"/>
      <c r="C210" s="6"/>
      <c r="D210" s="6"/>
    </row>
    <row r="211" spans="2:4" x14ac:dyDescent="0.3">
      <c r="B211" s="6"/>
      <c r="C211" s="6"/>
      <c r="D211" s="6"/>
    </row>
    <row r="212" spans="2:4" x14ac:dyDescent="0.3">
      <c r="B212" s="6"/>
      <c r="C212" s="6"/>
      <c r="D212" s="6"/>
    </row>
    <row r="213" spans="2:4" x14ac:dyDescent="0.3">
      <c r="B213" s="6"/>
      <c r="C213" s="6"/>
      <c r="D213" s="6"/>
    </row>
    <row r="214" spans="2:4" x14ac:dyDescent="0.3">
      <c r="B214" s="6"/>
      <c r="C214" s="6"/>
      <c r="D214" s="6"/>
    </row>
    <row r="215" spans="2:4" x14ac:dyDescent="0.3">
      <c r="B215" s="6"/>
      <c r="C215" s="6"/>
      <c r="D215" s="6"/>
    </row>
    <row r="216" spans="2:4" x14ac:dyDescent="0.3">
      <c r="B216" s="6"/>
      <c r="C216" s="6"/>
      <c r="D216" s="6"/>
    </row>
    <row r="217" spans="2:4" x14ac:dyDescent="0.3">
      <c r="B217" s="6"/>
      <c r="C217" s="6"/>
      <c r="D217" s="6"/>
    </row>
    <row r="218" spans="2:4" x14ac:dyDescent="0.3">
      <c r="B218" s="6"/>
      <c r="C218" s="6"/>
      <c r="D218" s="6"/>
    </row>
    <row r="219" spans="2:4" x14ac:dyDescent="0.3">
      <c r="B219" s="6"/>
      <c r="C219" s="6"/>
      <c r="D219" s="6"/>
    </row>
    <row r="220" spans="2:4" x14ac:dyDescent="0.3">
      <c r="B220" s="6"/>
      <c r="C220" s="6"/>
      <c r="D220" s="6"/>
    </row>
    <row r="221" spans="2:4" x14ac:dyDescent="0.3">
      <c r="B221" s="6"/>
      <c r="C221" s="6"/>
      <c r="D221" s="6"/>
    </row>
    <row r="222" spans="2:4" x14ac:dyDescent="0.3">
      <c r="B222" s="6"/>
      <c r="C222" s="6"/>
      <c r="D222" s="6"/>
    </row>
    <row r="223" spans="2:4" x14ac:dyDescent="0.3">
      <c r="B223" s="6"/>
      <c r="C223" s="6"/>
      <c r="D223" s="6"/>
    </row>
    <row r="224" spans="2:4" x14ac:dyDescent="0.3">
      <c r="B224" s="6"/>
      <c r="C224" s="6"/>
      <c r="D224" s="6"/>
    </row>
    <row r="225" spans="2:4" x14ac:dyDescent="0.3">
      <c r="B225" s="6"/>
      <c r="C225" s="6"/>
      <c r="D225" s="6"/>
    </row>
    <row r="226" spans="2:4" x14ac:dyDescent="0.3">
      <c r="B226" s="6"/>
      <c r="C226" s="6"/>
      <c r="D226" s="6"/>
    </row>
    <row r="227" spans="2:4" x14ac:dyDescent="0.3">
      <c r="B227" s="6"/>
      <c r="C227" s="6"/>
      <c r="D227" s="6"/>
    </row>
    <row r="228" spans="2:4" x14ac:dyDescent="0.3">
      <c r="B228" s="6"/>
      <c r="C228" s="6"/>
      <c r="D228" s="6"/>
    </row>
    <row r="229" spans="2:4" x14ac:dyDescent="0.3">
      <c r="B229" s="6"/>
      <c r="C229" s="6"/>
      <c r="D229" s="6"/>
    </row>
    <row r="230" spans="2:4" x14ac:dyDescent="0.3">
      <c r="B230" s="6"/>
      <c r="C230" s="6"/>
      <c r="D230" s="6"/>
    </row>
    <row r="231" spans="2:4" x14ac:dyDescent="0.3">
      <c r="B231" s="6"/>
      <c r="C231" s="6"/>
      <c r="D231" s="6"/>
    </row>
    <row r="232" spans="2:4" x14ac:dyDescent="0.3">
      <c r="B232" s="6"/>
      <c r="C232" s="6"/>
      <c r="D232" s="6"/>
    </row>
    <row r="233" spans="2:4" x14ac:dyDescent="0.3">
      <c r="B233" s="6"/>
      <c r="C233" s="6"/>
      <c r="D233" s="6"/>
    </row>
    <row r="234" spans="2:4" x14ac:dyDescent="0.3">
      <c r="B234" s="6"/>
      <c r="C234" s="6"/>
      <c r="D234" s="6"/>
    </row>
    <row r="235" spans="2:4" x14ac:dyDescent="0.3">
      <c r="B235" s="6"/>
      <c r="C235" s="6"/>
      <c r="D235" s="6"/>
    </row>
    <row r="236" spans="2:4" x14ac:dyDescent="0.3">
      <c r="B236" s="6"/>
      <c r="C236" s="6"/>
      <c r="D236" s="6"/>
    </row>
    <row r="237" spans="2:4" x14ac:dyDescent="0.3">
      <c r="B237" s="6"/>
      <c r="C237" s="6"/>
      <c r="D237" s="6"/>
    </row>
    <row r="238" spans="2:4" x14ac:dyDescent="0.3">
      <c r="B238" s="6"/>
      <c r="C238" s="6"/>
      <c r="D238" s="6"/>
    </row>
    <row r="239" spans="2:4" x14ac:dyDescent="0.3">
      <c r="B239" s="6"/>
      <c r="C239" s="6"/>
      <c r="D239" s="6"/>
    </row>
    <row r="240" spans="2:4" x14ac:dyDescent="0.3">
      <c r="B240" s="6"/>
      <c r="C240" s="6"/>
      <c r="D240" s="6"/>
    </row>
    <row r="241" spans="2:4" x14ac:dyDescent="0.3">
      <c r="B241" s="6"/>
      <c r="C241" s="6"/>
      <c r="D241" s="6"/>
    </row>
    <row r="242" spans="2:4" x14ac:dyDescent="0.3">
      <c r="B242" s="6"/>
      <c r="C242" s="6"/>
      <c r="D242" s="6"/>
    </row>
    <row r="243" spans="2:4" x14ac:dyDescent="0.3">
      <c r="B243" s="6"/>
      <c r="C243" s="6"/>
      <c r="D243" s="6"/>
    </row>
  </sheetData>
  <sheetProtection algorithmName="SHA-512" hashValue="+EzyhqXdVYTEmq8XQ4GLCOoE+AvhlFs9hN8q89qNzGTRlQsC0cEeAkTyhH0qMzqe1ogglEXQjwGkhT9C4LV4Wg==" saltValue="8CfkufYp1qHHX+MQQE+uCw==" spinCount="100000" sheet="1" objects="1" scenarios="1" selectLockedCells="1"/>
  <conditionalFormatting sqref="B10:C27 D10 D13:D15 D17:D27 B29:C48 E61 B70:C92 D70:D71 E71 D73:D77 B94:C115 E99:E100 E128 B137:C160 D137:D138 E138 D140:D145 B162:C184 E168:E169 E197 B4:D7 D29:D30 B50:D59 D79:D92 B131:C131 B200:C200 B61:D67 D94:D95 B117:D126 B128:D130 B132:D134 D147:D160 D162:D163 B186:D195 B197:D199 B201:D203 D36:E36 D38:D48 D32:D34 D97:D100 D165:D169 D102:D115 D171:D184">
    <cfRule type="expression" dxfId="6" priority="166">
      <formula>$G4</formula>
    </cfRule>
  </conditionalFormatting>
  <conditionalFormatting sqref="D131">
    <cfRule type="expression" dxfId="5" priority="4">
      <formula>$G131</formula>
    </cfRule>
  </conditionalFormatting>
  <conditionalFormatting sqref="D200">
    <cfRule type="expression" dxfId="4" priority="3">
      <formula>$G200</formula>
    </cfRule>
  </conditionalFormatting>
  <conditionalFormatting sqref="D35:E35">
    <cfRule type="expression" dxfId="3" priority="2">
      <formula>$G35</formula>
    </cfRule>
  </conditionalFormatting>
  <conditionalFormatting sqref="D11:E11">
    <cfRule type="expression" dxfId="2" priority="1">
      <formula>$G11</formula>
    </cfRule>
  </conditionalFormatting>
  <dataValidations count="11">
    <dataValidation allowBlank="1" showInputMessage="1" showErrorMessage="1" error="Voer een jaartal in aub." sqref="E10" xr:uid="{B40D7BEA-64D2-4D83-BDE0-89DC254389FE}"/>
    <dataValidation type="whole" allowBlank="1" showInputMessage="1" showErrorMessage="1" error="Voer een geheel getal in aub." sqref="E15:E16 E12:E13" xr:uid="{1C5DA6D4-672B-4596-9F43-5613AC29E6B0}">
      <formula1>0</formula1>
      <formula2>999999</formula2>
    </dataValidation>
    <dataValidation type="custom" allowBlank="1" showInputMessage="1" showErrorMessage="1" error="Voer een geheel niet-negatief bedrag in aub." sqref="D5" xr:uid="{A0BE3431-E8D8-45CE-AA0B-BBD3BB670E60}">
      <formula1>AND(ISNUMBER(D5),D5&gt;=0)</formula1>
    </dataValidation>
    <dataValidation type="custom" allowBlank="1" showInputMessage="1" showErrorMessage="1" error="Voer een geheel niet-negatief bedrag &lt;= A.1.1.02 in aub." sqref="D6" xr:uid="{762C59A2-845C-4A43-A89E-B36C8F1904C5}">
      <formula1>AND(ISNUMBER(D6),D6&gt;=0,D6&lt;D5)</formula1>
    </dataValidation>
    <dataValidation type="custom" allowBlank="1" showInputMessage="1" showErrorMessage="1" error="Voer een geheel niet-negatief bedrag &lt;= A.1.1.03 in aub." sqref="D7" xr:uid="{E4A4FEF8-8830-4E33-B687-90E3E9A587FF}">
      <formula1>AND(ISNUMBER(D7),D7&gt;=0,D7&lt;D6)</formula1>
    </dataValidation>
    <dataValidation type="custom" allowBlank="1" showInputMessage="1" showErrorMessage="1" error="Voer een geheel niet-negatief bedrag of ? in aub." sqref="D44 D111 D180" xr:uid="{B557C494-9476-464D-89C4-4086AC7479D9}">
      <formula1>OR(AND(ISNUMBER(D44),D44&gt;=0),D44="?")</formula1>
    </dataValidation>
    <dataValidation type="custom" allowBlank="1" showInputMessage="1" showErrorMessage="1" error="Voer een geheel niet-negatief getal of ? in aub." sqref="D24 D29 D43 D201:D203 D55 D63 D65:D67 D89 D94 D110 D199 D122 D130 D132:D134 D157 D162 D179 D191" xr:uid="{6F721486-AC4C-4107-83E5-D8CD90465BFD}">
      <formula1>OR(AND(ISNUMBER(D24),D24&gt;=0),D24="?")</formula1>
    </dataValidation>
    <dataValidation type="custom" allowBlank="1" showInputMessage="1" showErrorMessage="1" error="Voer een geheel niet-negatief getal &lt;= E.1.1.03 of ? in aub." sqref="D64 D131 D200" xr:uid="{DE899063-4A55-449F-B448-44DBF77C7238}">
      <formula1>AND(ISNUMBER(D64),D64&gt;=0,D64&lt;D63)</formula1>
    </dataValidation>
    <dataValidation type="custom" allowBlank="1" showInputMessage="1" showErrorMessage="1" error="Voer een percentage (0-100%), 'x' of '?' in aub." sqref="D38:D42 D47:D48 D102:D109 D114:D115 D171:D178 D183:D184" xr:uid="{E003CE72-60B4-4780-8E85-D32BFB149D31}">
      <formula1>OR(AND(ISNUMBER(D38),D38&gt;=0,D38&lt;=1),D38="?",D38="x")</formula1>
    </dataValidation>
    <dataValidation type="custom" allowBlank="1" showInputMessage="1" showErrorMessage="1" error="Voer een percentage (0-100%) of '?' in aub." sqref="D32:D34 D97:D98 D165:D167" xr:uid="{D7046C2A-43E7-48EC-93FB-C5EE82327AEB}">
      <formula1>OR(AND(ISNUMBER(D32),D32&gt;=0,D32&lt;=1),D32="?")</formula1>
    </dataValidation>
    <dataValidation type="custom" allowBlank="1" showInputMessage="1" showErrorMessage="1" error="Voer een geheel niet-negatief getal, x of ? in aub." sqref="D46 D113 D182" xr:uid="{5CAB3F83-3727-4957-936D-B6757F8A0B6E}">
      <formula1>OR(AND(ISNUMBER(D46),D46&gt;=0),D46="?",D46="x")</formula1>
    </dataValidation>
  </dataValidations>
  <pageMargins left="0.7" right="0.7" top="0.75" bottom="0.75" header="0.3" footer="0.3"/>
  <pageSetup paperSize="9" orientation="portrait" r:id="rId1"/>
  <ignoredErrors>
    <ignoredError sqref="G122 G24 G26 G46 G55 G64 G89 G91 G113 G131 G157 G159 G182 G191 G200 O200 O131 O64 O53 O55 O120 O122 O189 O191" formula="1"/>
  </ignoredErrors>
  <extLst>
    <ext xmlns:x14="http://schemas.microsoft.com/office/spreadsheetml/2009/9/main" uri="{CCE6A557-97BC-4b89-ADB6-D9C93CAAB3DF}">
      <x14:dataValidations xmlns:xm="http://schemas.microsoft.com/office/excel/2006/main" count="18">
        <x14:dataValidation type="list" showInputMessage="1" showErrorMessage="1" xr:uid="{0D523C70-1D2C-42DB-8EC0-9A02CF0D31B5}">
          <x14:formula1>
            <xm:f>Lists!$A$1:$A$5</xm:f>
          </x14:formula1>
          <xm:sqref>D4</xm:sqref>
        </x14:dataValidation>
        <x14:dataValidation type="list" allowBlank="1" showInputMessage="1" showErrorMessage="1" xr:uid="{F1422AD2-7DC2-448B-A02B-87AF37F80CAC}">
          <x14:formula1>
            <xm:f>Lists!$J$1:$J$5</xm:f>
          </x14:formula1>
          <xm:sqref>D163 D95 D30</xm:sqref>
        </x14:dataValidation>
        <x14:dataValidation type="list" allowBlank="1" showInputMessage="1" showErrorMessage="1" xr:uid="{6A7F0B98-69A5-4EA1-97AA-2DB26271BE14}">
          <x14:formula1>
            <xm:f>Lists!$D$1:$D$4</xm:f>
          </x14:formula1>
          <xm:sqref>D62 D129 D198</xm:sqref>
        </x14:dataValidation>
        <x14:dataValidation type="list" allowBlank="1" showInputMessage="1" showErrorMessage="1" xr:uid="{B76F641B-5881-4949-A5E1-35251FF7E613}">
          <x14:formula1>
            <xm:f>Lists!$Q$1:$Q$13</xm:f>
          </x14:formula1>
          <xm:sqref>D35:D36 D197 D61 D71 D99:D100 D128 D138 D168:D169 D11</xm:sqref>
        </x14:dataValidation>
        <x14:dataValidation type="list" allowBlank="1" showInputMessage="1" showErrorMessage="1" xr:uid="{3B9C6894-A208-449D-999E-900B8DE109A5}">
          <x14:formula1>
            <xm:f>Lists!$R$1:$R$8</xm:f>
          </x14:formula1>
          <xm:sqref>E197 E168:E169 E138 E128 E99:E100 E71 E61 E35:E36 E11</xm:sqref>
        </x14:dataValidation>
        <x14:dataValidation type="list" allowBlank="1" showInputMessage="1" showErrorMessage="1" xr:uid="{A91FE52C-EACB-4DB0-BD34-004C837125EC}">
          <x14:formula1>
            <xm:f>Lists!$P$1:$P$4</xm:f>
          </x14:formula1>
          <xm:sqref>D195 D126 D59</xm:sqref>
        </x14:dataValidation>
        <x14:dataValidation type="list" allowBlank="1" showInputMessage="1" showErrorMessage="1" xr:uid="{BEBA32C9-DB1E-49FA-8F80-77CE082C456A}">
          <x14:formula1>
            <xm:f>Lists!$O$1:$O$4</xm:f>
          </x14:formula1>
          <xm:sqref>D194 D125 D58</xm:sqref>
        </x14:dataValidation>
        <x14:dataValidation type="list" allowBlank="1" showInputMessage="1" showErrorMessage="1" xr:uid="{4DE2F027-8112-4D24-90EF-B27F80F3ABDA}">
          <x14:formula1>
            <xm:f>Lists!$N$1:$N$6</xm:f>
          </x14:formula1>
          <xm:sqref>D57 D124 D193</xm:sqref>
        </x14:dataValidation>
        <x14:dataValidation type="list" allowBlank="1" showInputMessage="1" showErrorMessage="1" xr:uid="{9CC33D91-EC19-43F4-B7F5-406432833A31}">
          <x14:formula1>
            <xm:f>Lists!$C$1:$C$3</xm:f>
          </x14:formula1>
          <xm:sqref>D192 D190 D188 D181 D158 D155 D140:D145 D123 D121 D119 D112 D13:D15 D87 D73:D77 D56 D54 D52 D45 D25 D22 D90</xm:sqref>
        </x14:dataValidation>
        <x14:dataValidation type="list" allowBlank="1" showInputMessage="1" showErrorMessage="1" xr:uid="{43B9F703-2333-4ABF-800E-1EAD1CEBA7BB}">
          <x14:formula1>
            <xm:f>Lists!$E$1:$E$4</xm:f>
          </x14:formula1>
          <xm:sqref>D17:D20 D79:D85 D147:D153</xm:sqref>
        </x14:dataValidation>
        <x14:dataValidation type="list" allowBlank="1" showInputMessage="1" showErrorMessage="1" xr:uid="{7A3266FC-A7D3-4D6A-BD98-3C4DB9518C6B}">
          <x14:formula1>
            <xm:f>Lists!$M$1:$M$5</xm:f>
          </x14:formula1>
          <xm:sqref>D189 D120 D53</xm:sqref>
        </x14:dataValidation>
        <x14:dataValidation type="list" allowBlank="1" showInputMessage="1" showErrorMessage="1" xr:uid="{C1E9C9AE-585D-4E16-AEE5-5204A5B6C41A}">
          <x14:formula1>
            <xm:f>Lists!$F$1:$F$4</xm:f>
          </x14:formula1>
          <xm:sqref>D21 D86 D154</xm:sqref>
        </x14:dataValidation>
        <x14:dataValidation type="list" allowBlank="1" showInputMessage="1" showErrorMessage="1" xr:uid="{C9C443ED-4C38-4B5C-A7F3-2139C0EBF37D}">
          <x14:formula1>
            <xm:f>Lists!$L$1:$L$8</xm:f>
          </x14:formula1>
          <xm:sqref>D187 D118 D51</xm:sqref>
        </x14:dataValidation>
        <x14:dataValidation type="list" allowBlank="1" showInputMessage="1" showErrorMessage="1" xr:uid="{EAB57211-84E7-4EA6-95FE-8EE35084728F}">
          <x14:formula1>
            <xm:f>Lists!$K$1:$K$4</xm:f>
          </x14:formula1>
          <xm:sqref>D186 D117 D50</xm:sqref>
        </x14:dataValidation>
        <x14:dataValidation type="list" allowBlank="1" showInputMessage="1" showErrorMessage="1" xr:uid="{2C06A6DE-F074-4F6D-9A2D-FDAEBD537887}">
          <x14:formula1>
            <xm:f>Lists!$I$1:$I$5</xm:f>
          </x14:formula1>
          <xm:sqref>D160 D92 D27</xm:sqref>
        </x14:dataValidation>
        <x14:dataValidation type="list" allowBlank="1" showInputMessage="1" showErrorMessage="1" xr:uid="{1B8A8F5F-FB55-4CB5-84DC-2647625883E4}">
          <x14:formula1>
            <xm:f>Lists!$H$1:$H$4</xm:f>
          </x14:formula1>
          <xm:sqref>D159 D91 D26</xm:sqref>
        </x14:dataValidation>
        <x14:dataValidation type="list" allowBlank="1" showInputMessage="1" showErrorMessage="1" xr:uid="{61A8EC87-EBB2-4B90-A82D-AA50064FC5E4}">
          <x14:formula1>
            <xm:f>Lists!$G$1:$G$5</xm:f>
          </x14:formula1>
          <xm:sqref>D156 D88 D23</xm:sqref>
        </x14:dataValidation>
        <x14:dataValidation type="list" allowBlank="1" showInputMessage="1" showErrorMessage="1" xr:uid="{D46BBBB6-639F-46C3-8164-774314704BD8}">
          <x14:formula1>
            <xm:f>Lists!$B$1:$B$5</xm:f>
          </x14:formula1>
          <xm:sqref>D137 D70 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EFDB3-E1E6-4A56-BF0B-3DF6188B827A}">
  <dimension ref="A1:H39"/>
  <sheetViews>
    <sheetView workbookViewId="0">
      <pane ySplit="4" topLeftCell="A5" activePane="bottomLeft" state="frozen"/>
      <selection pane="bottomLeft" activeCell="F7" sqref="F7"/>
    </sheetView>
  </sheetViews>
  <sheetFormatPr defaultColWidth="9.33203125" defaultRowHeight="14.4" x14ac:dyDescent="0.3"/>
  <cols>
    <col min="1" max="5" width="1.33203125" style="76" customWidth="1"/>
    <col min="6" max="6" width="26.6640625" style="76" customWidth="1"/>
    <col min="7" max="7" width="137.33203125" style="76" customWidth="1"/>
    <col min="8" max="16384" width="9.33203125" style="76"/>
  </cols>
  <sheetData>
    <row r="1" spans="1:8" s="74" customFormat="1" x14ac:dyDescent="0.3">
      <c r="A1" s="72"/>
      <c r="B1" s="72"/>
      <c r="C1" s="72"/>
      <c r="D1" s="72"/>
      <c r="E1" s="72"/>
      <c r="F1" s="72"/>
      <c r="G1" s="73"/>
      <c r="H1" s="72"/>
    </row>
    <row r="2" spans="1:8" x14ac:dyDescent="0.3">
      <c r="A2" s="72"/>
      <c r="B2" s="72"/>
      <c r="C2" s="72"/>
      <c r="D2" s="72"/>
      <c r="E2" s="72"/>
      <c r="F2" s="75" t="s">
        <v>332</v>
      </c>
      <c r="G2" s="75" t="s">
        <v>333</v>
      </c>
      <c r="H2" s="72"/>
    </row>
    <row r="3" spans="1:8" x14ac:dyDescent="0.3">
      <c r="A3" s="72"/>
      <c r="B3" s="72"/>
      <c r="C3" s="72"/>
      <c r="D3" s="72"/>
      <c r="E3" s="72"/>
      <c r="F3" s="77" t="s">
        <v>467</v>
      </c>
      <c r="G3" s="78"/>
      <c r="H3" s="72"/>
    </row>
    <row r="4" spans="1:8" x14ac:dyDescent="0.3">
      <c r="A4" s="72"/>
      <c r="B4" s="72"/>
      <c r="C4" s="72"/>
      <c r="D4" s="72"/>
      <c r="E4" s="72"/>
      <c r="F4" s="78"/>
      <c r="G4" s="78"/>
      <c r="H4" s="72"/>
    </row>
    <row r="5" spans="1:8" x14ac:dyDescent="0.3">
      <c r="A5" s="79"/>
      <c r="B5" s="79"/>
      <c r="C5" s="80"/>
      <c r="D5" s="80"/>
      <c r="E5" s="81"/>
      <c r="F5" s="82"/>
      <c r="G5" s="82"/>
    </row>
    <row r="6" spans="1:8" x14ac:dyDescent="0.3">
      <c r="A6" s="79"/>
      <c r="B6" s="79"/>
      <c r="C6" s="80"/>
      <c r="D6" s="80"/>
      <c r="E6" s="81"/>
      <c r="F6" s="82"/>
      <c r="G6" s="82"/>
    </row>
    <row r="7" spans="1:8" ht="22.8" x14ac:dyDescent="0.3">
      <c r="A7" s="79"/>
      <c r="B7" s="79"/>
      <c r="C7" s="80"/>
      <c r="D7" s="80"/>
      <c r="E7" s="81"/>
      <c r="F7" s="83" t="s">
        <v>334</v>
      </c>
      <c r="G7" s="83" t="s">
        <v>335</v>
      </c>
    </row>
    <row r="8" spans="1:8" x14ac:dyDescent="0.3">
      <c r="A8" s="79"/>
      <c r="B8" s="79"/>
      <c r="C8" s="80"/>
      <c r="D8" s="80"/>
      <c r="E8" s="81"/>
      <c r="F8" s="83" t="s">
        <v>468</v>
      </c>
      <c r="G8" s="83" t="s">
        <v>469</v>
      </c>
    </row>
    <row r="9" spans="1:8" ht="45.6" x14ac:dyDescent="0.3">
      <c r="A9" s="79"/>
      <c r="B9" s="79"/>
      <c r="C9" s="80"/>
      <c r="D9" s="80"/>
      <c r="E9" s="81"/>
      <c r="F9" s="83" t="s">
        <v>470</v>
      </c>
      <c r="G9" s="83" t="s">
        <v>471</v>
      </c>
    </row>
    <row r="10" spans="1:8" ht="68.400000000000006" x14ac:dyDescent="0.3">
      <c r="A10" s="79"/>
      <c r="B10" s="79"/>
      <c r="C10" s="80"/>
      <c r="D10" s="80"/>
      <c r="E10" s="81"/>
      <c r="F10" s="83" t="s">
        <v>151</v>
      </c>
      <c r="G10" s="83" t="s">
        <v>543</v>
      </c>
    </row>
    <row r="11" spans="1:8" ht="22.8" x14ac:dyDescent="0.3">
      <c r="A11" s="79"/>
      <c r="B11" s="79"/>
      <c r="C11" s="80"/>
      <c r="D11" s="80"/>
      <c r="E11" s="81"/>
      <c r="F11" s="83" t="s">
        <v>544</v>
      </c>
      <c r="G11" s="84" t="s">
        <v>336</v>
      </c>
    </row>
    <row r="12" spans="1:8" x14ac:dyDescent="0.3">
      <c r="A12" s="79"/>
      <c r="B12" s="79"/>
      <c r="C12" s="80"/>
      <c r="D12" s="80"/>
      <c r="E12" s="81"/>
      <c r="F12" s="83" t="s">
        <v>472</v>
      </c>
      <c r="G12" s="83" t="s">
        <v>473</v>
      </c>
    </row>
    <row r="13" spans="1:8" ht="22.8" x14ac:dyDescent="0.3">
      <c r="A13" s="79"/>
      <c r="B13" s="79"/>
      <c r="C13" s="80"/>
      <c r="D13" s="80"/>
      <c r="E13" s="81"/>
      <c r="F13" s="83" t="s">
        <v>337</v>
      </c>
      <c r="G13" s="83" t="s">
        <v>474</v>
      </c>
    </row>
    <row r="14" spans="1:8" x14ac:dyDescent="0.3">
      <c r="A14" s="79"/>
      <c r="B14" s="79"/>
      <c r="C14" s="80"/>
      <c r="D14" s="80"/>
      <c r="E14" s="81"/>
      <c r="F14" s="83" t="s">
        <v>338</v>
      </c>
      <c r="G14" s="83" t="s">
        <v>475</v>
      </c>
    </row>
    <row r="15" spans="1:8" x14ac:dyDescent="0.3">
      <c r="A15" s="79"/>
      <c r="B15" s="79"/>
      <c r="C15" s="80"/>
      <c r="D15" s="80"/>
      <c r="E15" s="81"/>
      <c r="F15" s="83" t="s">
        <v>170</v>
      </c>
      <c r="G15" s="84" t="s">
        <v>476</v>
      </c>
    </row>
    <row r="16" spans="1:8" ht="22.8" x14ac:dyDescent="0.3">
      <c r="A16" s="79"/>
      <c r="B16" s="79"/>
      <c r="C16" s="80"/>
      <c r="D16" s="80"/>
      <c r="E16" s="81"/>
      <c r="F16" s="83" t="s">
        <v>545</v>
      </c>
      <c r="G16" s="84" t="str">
        <f>G11</f>
        <v xml:space="preserve">Het orgaan binnen de instelling dat eindverantwoordelijk is voor het dagelijkse bestuur ervan. Bij vezekeraars, ppi's en pensioenuitvoeringsorganisaties is dat in de regel de Raad van bestuur of Directie, bij pensioenfondsen is dat in de regel het pensioenfondsbestuur. </v>
      </c>
    </row>
    <row r="17" spans="1:7" ht="34.200000000000003" x14ac:dyDescent="0.3">
      <c r="A17" s="79"/>
      <c r="B17" s="79"/>
      <c r="C17" s="80"/>
      <c r="D17" s="80"/>
      <c r="E17" s="81"/>
      <c r="F17" s="83" t="s">
        <v>339</v>
      </c>
      <c r="G17" s="84" t="s">
        <v>477</v>
      </c>
    </row>
    <row r="18" spans="1:7" ht="34.200000000000003" x14ac:dyDescent="0.3">
      <c r="A18" s="79"/>
      <c r="B18" s="79"/>
      <c r="C18" s="80"/>
      <c r="D18" s="80"/>
      <c r="E18" s="81"/>
      <c r="F18" s="84" t="s">
        <v>340</v>
      </c>
      <c r="G18" s="84" t="s">
        <v>341</v>
      </c>
    </row>
    <row r="19" spans="1:7" ht="45.6" x14ac:dyDescent="0.3">
      <c r="A19" s="79"/>
      <c r="B19" s="79"/>
      <c r="C19" s="80"/>
      <c r="D19" s="80"/>
      <c r="E19" s="81"/>
      <c r="F19" s="83" t="s">
        <v>516</v>
      </c>
      <c r="G19" s="83" t="s">
        <v>342</v>
      </c>
    </row>
    <row r="20" spans="1:7" ht="22.8" x14ac:dyDescent="0.3">
      <c r="A20" s="79"/>
      <c r="B20" s="79"/>
      <c r="C20" s="80"/>
      <c r="D20" s="80"/>
      <c r="E20" s="81"/>
      <c r="F20" s="83" t="s">
        <v>343</v>
      </c>
      <c r="G20" s="83" t="s">
        <v>344</v>
      </c>
    </row>
    <row r="21" spans="1:7" ht="22.8" x14ac:dyDescent="0.3">
      <c r="A21" s="79"/>
      <c r="B21" s="79"/>
      <c r="C21" s="80"/>
      <c r="D21" s="80"/>
      <c r="E21" s="81"/>
      <c r="F21" s="84" t="s">
        <v>478</v>
      </c>
      <c r="G21" s="84" t="s">
        <v>546</v>
      </c>
    </row>
    <row r="22" spans="1:7" ht="34.200000000000003" x14ac:dyDescent="0.3">
      <c r="A22" s="79"/>
      <c r="B22" s="79"/>
      <c r="C22" s="80"/>
      <c r="D22" s="80"/>
      <c r="E22" s="81"/>
      <c r="F22" s="84" t="s">
        <v>345</v>
      </c>
      <c r="G22" s="84" t="s">
        <v>479</v>
      </c>
    </row>
    <row r="23" spans="1:7" ht="34.200000000000003" x14ac:dyDescent="0.3">
      <c r="A23" s="79"/>
      <c r="B23" s="79"/>
      <c r="C23" s="80"/>
      <c r="D23" s="80"/>
      <c r="E23" s="81"/>
      <c r="F23" s="84" t="s">
        <v>346</v>
      </c>
      <c r="G23" s="84" t="s">
        <v>347</v>
      </c>
    </row>
    <row r="24" spans="1:7" ht="34.200000000000003" x14ac:dyDescent="0.3">
      <c r="A24" s="85"/>
      <c r="B24" s="85"/>
      <c r="C24" s="86"/>
      <c r="D24" s="86"/>
      <c r="E24" s="87"/>
      <c r="F24" s="84" t="s">
        <v>480</v>
      </c>
      <c r="G24" s="84" t="s">
        <v>481</v>
      </c>
    </row>
    <row r="25" spans="1:7" ht="22.8" x14ac:dyDescent="0.3">
      <c r="A25" s="85"/>
      <c r="B25" s="85"/>
      <c r="C25" s="86"/>
      <c r="D25" s="86"/>
      <c r="E25" s="87"/>
      <c r="F25" s="83" t="s">
        <v>482</v>
      </c>
      <c r="G25" s="84" t="s">
        <v>483</v>
      </c>
    </row>
    <row r="26" spans="1:7" ht="34.200000000000003" x14ac:dyDescent="0.3">
      <c r="A26" s="79"/>
      <c r="B26" s="79"/>
      <c r="C26" s="80"/>
      <c r="D26" s="80"/>
      <c r="E26" s="81"/>
      <c r="F26" s="83" t="s">
        <v>484</v>
      </c>
      <c r="G26" s="84" t="s">
        <v>485</v>
      </c>
    </row>
    <row r="27" spans="1:7" ht="22.8" x14ac:dyDescent="0.3">
      <c r="A27" s="79"/>
      <c r="B27" s="79"/>
      <c r="C27" s="80"/>
      <c r="D27" s="80"/>
      <c r="E27" s="81"/>
      <c r="F27" s="83" t="s">
        <v>348</v>
      </c>
      <c r="G27" s="83" t="s">
        <v>349</v>
      </c>
    </row>
    <row r="28" spans="1:7" ht="22.8" x14ac:dyDescent="0.3">
      <c r="A28" s="79"/>
      <c r="B28" s="79"/>
      <c r="C28" s="80"/>
      <c r="D28" s="80"/>
      <c r="E28" s="81"/>
      <c r="F28" s="83" t="s">
        <v>350</v>
      </c>
      <c r="G28" s="83" t="s">
        <v>486</v>
      </c>
    </row>
    <row r="29" spans="1:7" x14ac:dyDescent="0.3">
      <c r="A29" s="79"/>
      <c r="B29" s="79"/>
      <c r="C29" s="80"/>
      <c r="D29" s="80"/>
      <c r="E29" s="81"/>
      <c r="F29" s="83" t="s">
        <v>487</v>
      </c>
      <c r="G29" s="83" t="s">
        <v>488</v>
      </c>
    </row>
    <row r="30" spans="1:7" ht="22.8" x14ac:dyDescent="0.3">
      <c r="A30" s="79"/>
      <c r="B30" s="79"/>
      <c r="C30" s="80"/>
      <c r="D30" s="80"/>
      <c r="E30" s="81"/>
      <c r="F30" s="83" t="s">
        <v>351</v>
      </c>
      <c r="G30" s="83" t="s">
        <v>489</v>
      </c>
    </row>
    <row r="31" spans="1:7" ht="22.8" x14ac:dyDescent="0.3">
      <c r="A31" s="79"/>
      <c r="B31" s="79"/>
      <c r="C31" s="80"/>
      <c r="D31" s="80"/>
      <c r="E31" s="81"/>
      <c r="F31" s="83" t="s">
        <v>490</v>
      </c>
      <c r="G31" s="83" t="s">
        <v>491</v>
      </c>
    </row>
    <row r="32" spans="1:7" ht="22.8" x14ac:dyDescent="0.3">
      <c r="A32" s="79"/>
      <c r="B32" s="79"/>
      <c r="C32" s="80"/>
      <c r="D32" s="80"/>
      <c r="E32" s="81"/>
      <c r="F32" s="83" t="s">
        <v>352</v>
      </c>
      <c r="G32" s="83" t="s">
        <v>353</v>
      </c>
    </row>
    <row r="33" spans="1:7" ht="22.8" x14ac:dyDescent="0.3">
      <c r="A33" s="79"/>
      <c r="B33" s="79"/>
      <c r="C33" s="80"/>
      <c r="D33" s="80"/>
      <c r="E33" s="81"/>
      <c r="F33" s="83" t="s">
        <v>354</v>
      </c>
      <c r="G33" s="83" t="s">
        <v>492</v>
      </c>
    </row>
    <row r="34" spans="1:7" ht="22.8" x14ac:dyDescent="0.3">
      <c r="A34" s="79"/>
      <c r="B34" s="79"/>
      <c r="C34" s="80"/>
      <c r="D34" s="80"/>
      <c r="E34" s="81"/>
      <c r="F34" s="83" t="s">
        <v>493</v>
      </c>
      <c r="G34" s="83" t="str">
        <f>G31</f>
        <v xml:space="preserve">De functie binnen de instelling die belast is met kaderstelling, facilitering, monitoring en rapportage op het gebied van risicomanagement. </v>
      </c>
    </row>
    <row r="35" spans="1:7" ht="22.8" x14ac:dyDescent="0.3">
      <c r="A35" s="79"/>
      <c r="B35" s="79"/>
      <c r="C35" s="80"/>
      <c r="D35" s="80"/>
      <c r="E35" s="81"/>
      <c r="F35" s="83" t="s">
        <v>355</v>
      </c>
      <c r="G35" s="83" t="s">
        <v>494</v>
      </c>
    </row>
    <row r="36" spans="1:7" ht="22.8" x14ac:dyDescent="0.3">
      <c r="A36" s="79"/>
      <c r="B36" s="79"/>
      <c r="C36" s="80"/>
      <c r="D36" s="80"/>
      <c r="E36" s="81"/>
      <c r="F36" s="84" t="s">
        <v>356</v>
      </c>
      <c r="G36" s="84" t="s">
        <v>495</v>
      </c>
    </row>
    <row r="37" spans="1:7" ht="22.8" x14ac:dyDescent="0.3">
      <c r="A37" s="79"/>
      <c r="B37" s="79"/>
      <c r="C37" s="80"/>
      <c r="D37" s="80"/>
      <c r="E37" s="81"/>
      <c r="F37" s="83" t="s">
        <v>357</v>
      </c>
      <c r="G37" s="83" t="s">
        <v>358</v>
      </c>
    </row>
    <row r="38" spans="1:7" x14ac:dyDescent="0.3">
      <c r="F38" s="83" t="s">
        <v>359</v>
      </c>
      <c r="G38" s="83" t="s">
        <v>357</v>
      </c>
    </row>
    <row r="39" spans="1:7" ht="34.200000000000003" x14ac:dyDescent="0.3">
      <c r="F39" s="83" t="s">
        <v>154</v>
      </c>
      <c r="G39" s="83" t="s">
        <v>360</v>
      </c>
    </row>
  </sheetData>
  <sheetProtection algorithmName="SHA-512" hashValue="QKlGdcP2c8EsAuCgSDcICmvcyW4dhD9HcvwAiyQRXPOEmTfmtoyFBAnfTDwf8nb0KBDoRwQbXQQHNtZMlQBLOA==" saltValue="JkmaCJRxgbQw7AEc8BqWgA==" spinCount="100000"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23CB20A5-0075-4450-8F4A-A36A2F263A4A}">
            <xm:f>'https://tasks.sharepoint.dnb.nl/sites/tu-OperationeleITRisicos/ATM/[ECOPIT - SBA-ORM 2021 - concept 0.21 incl scoreregels.xlsx]STTC'!#REF!</xm:f>
            <x14:dxf>
              <font>
                <color theme="0"/>
              </font>
              <fill>
                <patternFill>
                  <bgColor rgb="FFB6A36E"/>
                </patternFill>
              </fill>
            </x14:dxf>
          </x14:cfRule>
          <x14:cfRule type="cellIs" priority="2" operator="equal" id="{2C93E822-DD6D-4FFA-B9C2-49D57537E80E}">
            <xm:f>'https://tasks.sharepoint.dnb.nl/sites/tu-OperationeleITRisicos/ATM/[ECOPIT - SBA-ORM 2021 - concept 0.21 incl scoreregels.xlsx]STTC'!#REF!</xm:f>
            <x14:dxf>
              <font>
                <color theme="0"/>
              </font>
              <fill>
                <patternFill>
                  <bgColor rgb="FFF28551"/>
                </patternFill>
              </fill>
            </x14:dxf>
          </x14:cfRule>
          <xm:sqref>C5:D37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Lists</vt:lpstr>
      <vt:lpstr>Inleiding</vt:lpstr>
      <vt:lpstr>Algemene informatie</vt:lpstr>
      <vt:lpstr>Vragenlijst</vt:lpstr>
      <vt:lpstr>Woordenlijst</vt:lpstr>
    </vt:vector>
  </TitlesOfParts>
  <Company>DNB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Konuksever, M.R.</dc:creator>
  <cp:lastModifiedBy>Konuksever, M.R.</cp:lastModifiedBy>
  <dcterms:created xsi:type="dcterms:W3CDTF">2022-02-28T13:21:03Z</dcterms:created>
  <dcterms:modified xsi:type="dcterms:W3CDTF">2022-04-11T13:00:46Z</dcterms:modified>
</cp:coreProperties>
</file>