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nbnl-my.sharepoint.com/personal/s_c_williams_dnb_nl/Documents/Desktop/EBIN/CASP/CASP templates/V2.0/"/>
    </mc:Choice>
  </mc:AlternateContent>
  <xr:revisionPtr revIDLastSave="2104" documentId="8_{9355BF3D-EBFC-4788-AA33-750770B0ECD6}" xr6:coauthVersionLast="47" xr6:coauthVersionMax="47" xr10:uidLastSave="{31E600DC-1BA5-49F7-864D-134E44F40646}"/>
  <bookViews>
    <workbookView xWindow="-105" yWindow="0" windowWidth="26010" windowHeight="20985" tabRatio="805" activeTab="3" xr2:uid="{00000000-000D-0000-FFFF-FFFF00000000}"/>
  </bookViews>
  <sheets>
    <sheet name="TOC" sheetId="1" r:id="rId1"/>
    <sheet name="T00.01" sheetId="3" r:id="rId2"/>
    <sheet name="T01.01" sheetId="4" r:id="rId3"/>
    <sheet name="T01.02" sheetId="5" r:id="rId4"/>
    <sheet name="T01.03" sheetId="6" r:id="rId5"/>
    <sheet name="T02.00" sheetId="7" r:id="rId6"/>
    <sheet name="T70.01" sheetId="8" r:id="rId7"/>
    <sheet name="T71.01" sheetId="9" r:id="rId8"/>
    <sheet name="T80.01" sheetId="13" r:id="rId9"/>
    <sheet name="T83.00" sheetId="12" r:id="rId10"/>
    <sheet name="T90.00" sheetId="10" r:id="rId11"/>
    <sheet name="_dropDownSheet" sheetId="2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D46" i="7" l="1"/>
  <c r="F20" i="4" l="1"/>
  <c r="D9" i="8" l="1"/>
  <c r="D6" i="8" s="1"/>
  <c r="D15" i="8" s="1"/>
  <c r="D17" i="7" l="1"/>
  <c r="E6" i="13"/>
  <c r="D6" i="9" s="1"/>
  <c r="F32" i="5"/>
  <c r="F51" i="6" l="1"/>
  <c r="F5" i="4"/>
  <c r="D43" i="7"/>
  <c r="H23" i="10" l="1"/>
  <c r="H19" i="10"/>
  <c r="H12" i="10"/>
  <c r="H11" i="10"/>
  <c r="H9" i="10"/>
  <c r="H8" i="10"/>
  <c r="D31" i="7"/>
  <c r="D22" i="7"/>
  <c r="D18" i="7"/>
  <c r="F55" i="6"/>
  <c r="F44" i="6"/>
  <c r="F39" i="6"/>
  <c r="F30" i="6"/>
  <c r="F19" i="6"/>
  <c r="F14" i="6"/>
  <c r="F11" i="6"/>
  <c r="F6" i="6"/>
  <c r="F5" i="6" s="1"/>
  <c r="F29" i="5"/>
  <c r="F20" i="5"/>
  <c r="F10" i="5"/>
  <c r="F5" i="5" s="1"/>
  <c r="F17" i="5"/>
  <c r="F13" i="5" s="1"/>
  <c r="F26" i="4"/>
  <c r="F23" i="4"/>
  <c r="F17" i="4"/>
  <c r="F14" i="4"/>
  <c r="F10" i="4" s="1"/>
  <c r="F18" i="6" l="1"/>
  <c r="H18" i="10"/>
  <c r="D40" i="7"/>
  <c r="D42" i="7" s="1"/>
  <c r="D49" i="7" s="1"/>
  <c r="D51" i="7" s="1"/>
  <c r="H10" i="10"/>
  <c r="F58" i="6"/>
  <c r="F35" i="5"/>
  <c r="F34" i="4"/>
  <c r="D5" i="8"/>
  <c r="D7" i="9" s="1"/>
  <c r="D5" i="9" s="1"/>
  <c r="F59" i="6" l="1"/>
  <c r="H7" i="10"/>
  <c r="H6" i="10" s="1"/>
  <c r="H5" i="10" s="1"/>
  <c r="D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8"/>
            <rFont val="Serif"/>
          </rPr>
          <t>The category of the default aspect information.</t>
        </r>
      </text>
    </comment>
    <comment ref="B4" authorId="0" shapeId="0" xr:uid="{00000000-0006-0000-0000-000002000000}">
      <text>
        <r>
          <rPr>
            <sz val="8"/>
            <rFont val="Serif"/>
          </rPr>
          <t>The value of the aspect.</t>
        </r>
      </text>
    </comment>
    <comment ref="A13" authorId="0" shapeId="0" xr:uid="{00000000-0006-0000-0000-000003000000}">
      <text>
        <r>
          <rPr>
            <sz val="8"/>
            <rFont val="Serif"/>
          </rPr>
          <t>The serial number.</t>
        </r>
      </text>
    </comment>
    <comment ref="B13" authorId="0" shapeId="0" xr:uid="{00000000-0006-0000-0000-000004000000}">
      <text>
        <r>
          <rPr>
            <sz val="8"/>
            <rFont val="Serif"/>
          </rPr>
          <t>The name of the table. Clink on the link to go to that related sheet.</t>
        </r>
      </text>
    </comment>
    <comment ref="C13" authorId="0" shapeId="0" xr:uid="{00000000-0006-0000-0000-000005000000}">
      <text>
        <r>
          <rPr>
            <sz val="8"/>
            <rFont val="Serif"/>
          </rPr>
          <t>The description of the table.</t>
        </r>
      </text>
    </comment>
    <comment ref="D13" authorId="0" shapeId="0" xr:uid="{00000000-0006-0000-0000-000006000000}">
      <text>
        <r>
          <rPr>
            <sz val="8"/>
            <rFont val="Serif"/>
          </rPr>
          <t>The filing indicator of the table.</t>
        </r>
      </text>
    </comment>
  </commentList>
</comments>
</file>

<file path=xl/sharedStrings.xml><?xml version="1.0" encoding="utf-8"?>
<sst xmlns="http://schemas.openxmlformats.org/spreadsheetml/2006/main" count="629" uniqueCount="418">
  <si>
    <t>Default Aspect</t>
  </si>
  <si>
    <t>category</t>
  </si>
  <si>
    <t>value</t>
  </si>
  <si>
    <t>Period Start</t>
  </si>
  <si>
    <t>Period End</t>
  </si>
  <si>
    <t>Identifier</t>
  </si>
  <si>
    <t>LegalIdentifier20Pos</t>
  </si>
  <si>
    <t>Scheme</t>
  </si>
  <si>
    <t>http://standards.iso.org/iso/17442</t>
  </si>
  <si>
    <t>Currency</t>
  </si>
  <si>
    <t>EUR</t>
  </si>
  <si>
    <t>Language</t>
  </si>
  <si>
    <t>nl</t>
  </si>
  <si>
    <t>Table of Contents</t>
  </si>
  <si>
    <t>No.</t>
  </si>
  <si>
    <t>table</t>
  </si>
  <si>
    <t>description</t>
  </si>
  <si>
    <t>required</t>
  </si>
  <si>
    <t>1</t>
  </si>
  <si>
    <t>T00.01</t>
  </si>
  <si>
    <t>T00.01 - Aard van het verslag (FINREP)</t>
  </si>
  <si>
    <t>2</t>
  </si>
  <si>
    <t>T01.01</t>
  </si>
  <si>
    <t>T01.01 - Balans [overzicht van de financiële positie]: Activa</t>
  </si>
  <si>
    <t>3</t>
  </si>
  <si>
    <t>T01.02</t>
  </si>
  <si>
    <t>T01.02 - Balans [overzicht van de financiële positie]: Passiva</t>
  </si>
  <si>
    <t>4</t>
  </si>
  <si>
    <t>T01.03</t>
  </si>
  <si>
    <t>T01.03 - Balans [overzicht van de financiële positie]: Eigen vermogen</t>
  </si>
  <si>
    <t>5</t>
  </si>
  <si>
    <t>T02.00</t>
  </si>
  <si>
    <t>T02.00 - Winst-en-verliesrekening</t>
  </si>
  <si>
    <t>6</t>
  </si>
  <si>
    <t>T70.01</t>
  </si>
  <si>
    <t>T70.01 - Vaste kosteneis calculatie casps</t>
  </si>
  <si>
    <t>7</t>
  </si>
  <si>
    <t>T71.01</t>
  </si>
  <si>
    <t>T80.01</t>
  </si>
  <si>
    <t>T80.01 - Algemene informatie van casps</t>
  </si>
  <si>
    <t>T83.00</t>
  </si>
  <si>
    <t>T90.00</t>
  </si>
  <si>
    <t>T90.00 - Samenstelling van toetsingsvermogen</t>
  </si>
  <si>
    <t>TOC</t>
  </si>
  <si>
    <t>Aard van het verslag</t>
  </si>
  <si>
    <t>0010</t>
  </si>
  <si>
    <t>Boekhoudkundig kader</t>
  </si>
  <si>
    <t>Rapportageniveau</t>
  </si>
  <si>
    <t>0020</t>
  </si>
  <si>
    <t>Boekwaarde</t>
  </si>
  <si>
    <t>Kasmiddelen</t>
  </si>
  <si>
    <t>0030</t>
  </si>
  <si>
    <t>Niet veilig gestelde derdengelden</t>
  </si>
  <si>
    <t>0031</t>
  </si>
  <si>
    <t>Overige direct opvraagbare deposito's</t>
  </si>
  <si>
    <t>0040</t>
  </si>
  <si>
    <t>Waarvan: kasmiddelen en tegoeden bij banken</t>
  </si>
  <si>
    <t>0050</t>
  </si>
  <si>
    <t>0060</t>
  </si>
  <si>
    <t>Derivaten</t>
  </si>
  <si>
    <t>0070</t>
  </si>
  <si>
    <t>Aandeleninstrumenten</t>
  </si>
  <si>
    <t>0080</t>
  </si>
  <si>
    <t>Schuldtitels</t>
  </si>
  <si>
    <t>0090</t>
  </si>
  <si>
    <t>Leningen en voorschotten</t>
  </si>
  <si>
    <t>0100</t>
  </si>
  <si>
    <t>0110</t>
  </si>
  <si>
    <t>0120</t>
  </si>
  <si>
    <t>0130</t>
  </si>
  <si>
    <t>0140</t>
  </si>
  <si>
    <t>0150</t>
  </si>
  <si>
    <t>Niet-verbonden partijen</t>
  </si>
  <si>
    <t>0160</t>
  </si>
  <si>
    <t>Verbonden partijen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</si>
  <si>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</si>
  <si>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</si>
  <si>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</si>
  <si>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</si>
  <si>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</si>
  <si>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</si>
  <si>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</si>
  <si>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</si>
  <si>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</si>
  <si>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</si>
  <si>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</si>
  <si>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</si>
  <si>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</si>
  <si>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</si>
  <si>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</si>
  <si>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</si>
  <si>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</si>
  <si>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</si>
  <si>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</si>
  <si>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</si>
  <si>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</si>
  <si>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</si>
  <si>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</si>
  <si>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</si>
  <si>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</si>
  <si>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</si>
  <si>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</si>
  <si>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</si>
  <si>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</si>
  <si>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</si>
  <si>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</si>
  <si>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</si>
  <si>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</si>
  <si>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0500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</si>
  <si>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</si>
  <si>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</si>
  <si>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</si>
  <si>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</si>
  <si>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</si>
  <si>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</si>
  <si>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</si>
  <si>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</si>
  <si>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</si>
  <si>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</si>
  <si>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Investeringen in dochtermaatschappijen, joint-verntures en verbonden bedrijven</t>
  </si>
  <si>
    <t>0610</t>
  </si>
  <si>
    <t>Financieel</t>
  </si>
  <si>
    <t>0620</t>
  </si>
  <si>
    <t>Niet-financieel</t>
  </si>
  <si>
    <t>0630</t>
  </si>
  <si>
    <t>Materiële activa</t>
  </si>
  <si>
    <t>0640</t>
  </si>
  <si>
    <t>Materiële vaste activa</t>
  </si>
  <si>
    <t>0650</t>
  </si>
  <si>
    <t>Vastgoedbeleggingen</t>
  </si>
  <si>
    <t>0660</t>
  </si>
  <si>
    <t>Immateriële activa</t>
  </si>
  <si>
    <t>0670</t>
  </si>
  <si>
    <t>Goodwill</t>
  </si>
  <si>
    <t>0680</t>
  </si>
  <si>
    <t>Overige immateriële activa</t>
  </si>
  <si>
    <t>0690</t>
  </si>
  <si>
    <t>Belastingvorderingen</t>
  </si>
  <si>
    <t>0700</t>
  </si>
  <si>
    <t>Actuele belastingvorderingen</t>
  </si>
  <si>
    <t>0710</t>
  </si>
  <si>
    <t>Latente belastingvorderingen</t>
  </si>
  <si>
    <t>0720</t>
  </si>
  <si>
    <t>Overige activa</t>
  </si>
  <si>
    <t>0730</t>
  </si>
  <si>
    <t>Voor verkoop aangehouden vaste activa en groepen activa die worden afgestoten</t>
  </si>
  <si>
    <t>0740</t>
  </si>
  <si>
    <t>0750</t>
  </si>
  <si>
    <t>0760</t>
  </si>
  <si>
    <t>Financiële verplichtingen die deel uitmaken van een handelsportefeuille</t>
  </si>
  <si>
    <t>Short posities</t>
  </si>
  <si>
    <t>Deposito's</t>
  </si>
  <si>
    <t>Uitgegeven schuldtitels</t>
  </si>
  <si>
    <t>Overige financiële verplichtingen</t>
  </si>
  <si>
    <t>Niet-afgeleide financiële verplichtingen in de niet-handelsportefeuille die op basis van een kostprijsmethode zijn gewaardeerd</t>
  </si>
  <si>
    <t>Waarvan: achtergestelde verplichtingen</t>
  </si>
  <si>
    <t>Voorzieningen</t>
  </si>
  <si>
    <t>Overige langetermijnpersoneelsbeloningen</t>
  </si>
  <si>
    <t>Reorganisatie</t>
  </si>
  <si>
    <t>Lopende rechts- en belastinggeschillen</t>
  </si>
  <si>
    <t>Verstrekte toezeggingen en garanties</t>
  </si>
  <si>
    <t>Overige voorzieningen</t>
  </si>
  <si>
    <t>Waarvan: Verlieslatende contracten</t>
  </si>
  <si>
    <t>Waarvan: kredietverliezen</t>
  </si>
  <si>
    <t>Belastingverplichtingen</t>
  </si>
  <si>
    <t>Actuele belastingverplichtingen</t>
  </si>
  <si>
    <t>Latente belastingverplichtingen</t>
  </si>
  <si>
    <t>Overige verplichtingen</t>
  </si>
  <si>
    <t>Aandelenkapitaal</t>
  </si>
  <si>
    <t>Gestort kapitaal</t>
  </si>
  <si>
    <t>Waarvan: Preferente aandelen</t>
  </si>
  <si>
    <t>In aanmerking komend als T1-kernkapitaal</t>
  </si>
  <si>
    <t>Niet in aanmerking komend als T1-kernkapitaal</t>
  </si>
  <si>
    <t>Opgevraagd niet-gestort kapitaal</t>
  </si>
  <si>
    <t>Agio</t>
  </si>
  <si>
    <t>Andere uitgegeven aandeleninstrumenten dan kapitaal</t>
  </si>
  <si>
    <t>Kapitaalsbestanddeel van samengestelde financiële instrumenten</t>
  </si>
  <si>
    <t>Overige uitgegeven kapitaalinstrumenten</t>
  </si>
  <si>
    <t>Overig kapitaal</t>
  </si>
  <si>
    <t>Gecumuleerde overige gerealiseerde en niet-gerealiseerde resultaten</t>
  </si>
  <si>
    <t>Posten die niet worden geherclassificeerd bij winst of verlies</t>
  </si>
  <si>
    <t>Actuariële winsten of (–) verliezen over op vaste toezeggingen gebaseerde pensioenverplichtingen</t>
  </si>
  <si>
    <t>Aandeel van overige opgenomen baten en lasten van investeringen in dochterondernemingen, joint ventures en geassocieerde deelnemingen</t>
  </si>
  <si>
    <t>Veranderingen in reële waarde van eigenvermogensinstrumenten gewaardeerd tegen reële waarde met verwerking van waardeveranderingen in de overige onderdelen van het totaalresultaat</t>
  </si>
  <si>
    <t>Afdekkingsineffectiviteit van reëlewaardeafdekkingen voor eigenvermogensinstrumenten gewaardeerd tegen reële waarde met verwerking van waardeveranderingen in de overige onderdelen van het totaalresultaat</t>
  </si>
  <si>
    <t>Veranderingen in reële waarde van eigenvermogensinstrumenten gewaardeerd tegen reële waarde met verwerking van waardeveranderingen in de overige onderdelen van het totaalresultaat [afgedekte post]</t>
  </si>
  <si>
    <t>Veranderingen in reële waarde van eigenvermogensinstrumenten gewaardeerd tegen reële waarde met verwerking van waardeveranderingen in de overige onderdelen van het totaalresultaat [afdekkingsinstrument]</t>
  </si>
  <si>
    <t>Veranderingen in reële waarde van financiële verplichtingen gewaardeerd tegen reële waarde met verwerking van waardeveranderingen in winst of verlies wegens veranderingen in het kredietrisico ervan</t>
  </si>
  <si>
    <t>Posten die kunnen worden geherclassificeerd bij winst of verlies</t>
  </si>
  <si>
    <t>Afdekking van nettoinvesteringen in buitenlandse activiteiten [effectief deel]</t>
  </si>
  <si>
    <t>Omrekening valuta</t>
  </si>
  <si>
    <t>Afdekkingsderivaten. Reserve voor kasstroomafdekkingen [effectief deel]</t>
  </si>
  <si>
    <t>Veranderingen in reële waarde van schuldinstrumenten gewaardeerd tegen reële waarde met verwerking van waardeveranderingen in de overige onderdelen van het totaalresultaat</t>
  </si>
  <si>
    <t>Afdekkingsinstrumenten [niet aangewezen onderdelen]</t>
  </si>
  <si>
    <t>Ingehouden winsten</t>
  </si>
  <si>
    <t>Herwaarderingsreserves</t>
  </si>
  <si>
    <t>Overige</t>
  </si>
  <si>
    <t>Overige reserves</t>
  </si>
  <si>
    <t>Fondsen voor algemene bankrisico's [indien onder aandelenvermogen gepresenteerd]</t>
  </si>
  <si>
    <t>Reserves of geaccumuleerde verliezen op investeringen in dochterondernemingen, joint ventures en geassocieerde deelnemingen die met behulp van de vermogensmutatiemethode administratief zijn verwerkt</t>
  </si>
  <si>
    <t>Waarvan: Wettelijke reserves</t>
  </si>
  <si>
    <t>Eerste consolidatieverschillen</t>
  </si>
  <si>
    <t>(-) Ingekochte eigen aandelen</t>
  </si>
  <si>
    <t>Aan de eigenaars van de moedermaatschappij toe te rekenen winsten of verliezen</t>
  </si>
  <si>
    <t>Deel van het tussentijds of einde-jaars dat in aanmerking komt</t>
  </si>
  <si>
    <t>Deel van het tussentijds of einde-jaars dat niet in aanmerking komt</t>
  </si>
  <si>
    <t>(-) Tussentijds dividend</t>
  </si>
  <si>
    <t>Minderheidsbelangen [belangen zonder zeggenschap]</t>
  </si>
  <si>
    <t>Overige posten</t>
  </si>
  <si>
    <t>Rentebaten</t>
  </si>
  <si>
    <t>(Rentelasten)</t>
  </si>
  <si>
    <t>(Lasten uit direct opvraagbaar aandelenkapitaal)</t>
  </si>
  <si>
    <t>Dividendinkomsten</t>
  </si>
  <si>
    <t>Vergoedings- en provisiebaten</t>
  </si>
  <si>
    <t>(Vergoedings- en provisielasten)</t>
  </si>
  <si>
    <t>Winsten of (-) verliezen bij uitboeking van financiële activa en verplichtingen die niet tegen reele waarde zijn gewaardeerd met verwerking van waardeveranderingen in winst of verlies, netto</t>
  </si>
  <si>
    <t>Winsten of (-) verliezen uit financiële activa en verplichtingen die voor handelsdoeleinden worden aangehouden, netto</t>
  </si>
  <si>
    <t>Wisselkoersverschillen [winsten of (-) verliezen], netto</t>
  </si>
  <si>
    <t>Winsten of (-) verliezen bij verwijdering uit de balans van deelnemingen in dochterondernemingen, joint ventures en geassocieerde ondernemingen, netto</t>
  </si>
  <si>
    <t>Overige bedrijfsopbrengsten</t>
  </si>
  <si>
    <t>(Overige bedrijfskosten)</t>
  </si>
  <si>
    <t>TOTALE BEDRIJFSOPBRENGSTEN, NETTO</t>
  </si>
  <si>
    <t>0355</t>
  </si>
  <si>
    <t>(Administratieve lasten)</t>
  </si>
  <si>
    <t>(Personeelslasten)</t>
  </si>
  <si>
    <t>(Overige administratieve lasten)</t>
  </si>
  <si>
    <t>(Bijdragen in contanten aan afwikkelingsfondsen en depositogarantiestelsels)</t>
  </si>
  <si>
    <t>0385</t>
  </si>
  <si>
    <t>(Afschrijving)</t>
  </si>
  <si>
    <t>(Materiële vaste activa)</t>
  </si>
  <si>
    <t>(Vastgoedbeleggingen)</t>
  </si>
  <si>
    <t>(Goodwill)</t>
  </si>
  <si>
    <t>0415</t>
  </si>
  <si>
    <t>(Overige immateriële activa)</t>
  </si>
  <si>
    <t>Herzieningswinsten of (-) -verliezen, netto</t>
  </si>
  <si>
    <t>0425</t>
  </si>
  <si>
    <t>(Voorzieningen of (-) terugneming van voorzieningen)</t>
  </si>
  <si>
    <t>(Bijzondere waardevermindering of (-) terugneming van bijzondere waardeverminderingen van financiële activa die niet zijn gewaardeerd tegen reële waarde met verwerking van waardeveranderingen in de winst- en-verliesrekening)</t>
  </si>
  <si>
    <t>(Bijzondere waardevermindering of (-) terugneming van bijzondere waardeverminderingen van deelnemingen in dochterondernemingen, joint ventures en geassocieerde ondernemingen)</t>
  </si>
  <si>
    <t>(Bijzondere waardeverminderingen of (-) terugneming van bijzondere waardeverminderingen van niet- financiële activa)</t>
  </si>
  <si>
    <t>(Overige)</t>
  </si>
  <si>
    <t>Negatieve goodwill verantwoord in de winst-en-verliesrekening</t>
  </si>
  <si>
    <t>Aandeel in de winst of (–) het verlies van investeringen in dochterondernemingen, joint ventures en geassocieerde deelnemingen die met behulp van de vermogensmutatiemethode administratief zijn verwerkt</t>
  </si>
  <si>
    <t>Winsten of (-) verliezen van als aangehouden voor verkoop geclassificeerde en niet als beëindigde bedrijfsactiviteiten in aanmerking komende vaste activa en groepen activa die worden afgestoten</t>
  </si>
  <si>
    <t>Winst of (-) verlies vóór belasting uit doorlopende activiteiten</t>
  </si>
  <si>
    <t>(Belastinglasten of (-) -baten in verband met winst en verlies uit doorlopende activiteiten)</t>
  </si>
  <si>
    <t>Winst of (-) verlies na belasting uit doorlopende activiteiten</t>
  </si>
  <si>
    <t>Buitengewone winst of (-) verlies na belasting</t>
  </si>
  <si>
    <t>0632</t>
  </si>
  <si>
    <t>Buitengewone winst of verlies vóór belasting</t>
  </si>
  <si>
    <t>0633</t>
  </si>
  <si>
    <t>(Belastinglasten of (–) -baten in verband met buitengewone winst of verlies)</t>
  </si>
  <si>
    <t>0634</t>
  </si>
  <si>
    <t>Winst of (-) verlies vóór belasting uit beëindigde activiteiten</t>
  </si>
  <si>
    <t>(Belastinglasten of (–) -baten in verband met beëindigde activiteiten)</t>
  </si>
  <si>
    <t>Aan minderheidsbelangen [belangen zonder zeggenschap] toe te rekenen</t>
  </si>
  <si>
    <t>Aan de eigenaars van de moedermaatschappij toe te rekenen</t>
  </si>
  <si>
    <t>T70.01 - Berekening vastekosteneis CASP</t>
  </si>
  <si>
    <t>Bedrag</t>
  </si>
  <si>
    <t>Vastekosteneis</t>
  </si>
  <si>
    <t>Vaste kosten over het voorgaande jaar</t>
  </si>
  <si>
    <t>Totale kosten over het voorgaande jaar</t>
  </si>
  <si>
    <t>Waarvan: vaste kosten voor rekening van de CASP door derden</t>
  </si>
  <si>
    <t>(-) Totale aftrekposten</t>
  </si>
  <si>
    <t>(-) Eenmalige kosten uit niet-reguliere activiteiten</t>
  </si>
  <si>
    <t>Verwachte vaste kosten voor het huidige jaar</t>
  </si>
  <si>
    <t>Variatie in de vaste kosten ten opzichte van vorig jaar (%)</t>
  </si>
  <si>
    <t>Soort management / omvang</t>
  </si>
  <si>
    <t>Kapitaalseis</t>
  </si>
  <si>
    <t>Wettelijk minimum vermogen</t>
  </si>
  <si>
    <t>(Abstract)</t>
  </si>
  <si>
    <t>Verzekeringsdekking voor het totaal van aanspraken per jaar</t>
  </si>
  <si>
    <t>Eigen risico van totale dekking voor claims per jaar</t>
  </si>
  <si>
    <t>Informatie m.b.t. aanbieders van cryptoactivadiensten</t>
  </si>
  <si>
    <t>Cryptoactivadiensten onder vergunning</t>
  </si>
  <si>
    <t>1. Het bewaren en beheren van cryptoactiva namens cliënten</t>
  </si>
  <si>
    <t>2. Het exploiteren van een cryptoactivahandelsplatform</t>
  </si>
  <si>
    <t>3. Het omwisselen van cryptoactiva voor geldmiddelen</t>
  </si>
  <si>
    <t>4. Het omwisselen van cryptoactiva voor andere cryptoactiva</t>
  </si>
  <si>
    <t>5. Het uitvoeren van cryptoactivaorders namens cliënten</t>
  </si>
  <si>
    <t>6. Het plaatsen van cryptoactiva</t>
  </si>
  <si>
    <t>7. Het ontvangen en doorgeven van cryptoactivaorders namens cliënten</t>
  </si>
  <si>
    <t>8. Het verlenen van advies over cryptoactiva</t>
  </si>
  <si>
    <t>9. Het verzorgen van portefeuillebeheer voor cryptoactiva</t>
  </si>
  <si>
    <t>10. Het verlenen van cryptoactivaoverdrachtdiensten namens cliënten</t>
  </si>
  <si>
    <t>Toetsingsvermogen</t>
  </si>
  <si>
    <t>Tier 1 kapitaal</t>
  </si>
  <si>
    <t>Tier 1 kernkapitaal</t>
  </si>
  <si>
    <t>Volledig volgestorte kapitaalinstrumenten</t>
  </si>
  <si>
    <t>Ingehouden winst voorgaande jaren</t>
  </si>
  <si>
    <t>Winst dat in aanmerking komt</t>
  </si>
  <si>
    <t>Minderheidsbelang opgenomen in CET1-kapitaal</t>
  </si>
  <si>
    <t>Aftrekposten op tier 1 kernkapitaal door prudentiële filters</t>
  </si>
  <si>
    <t>Overige fondsen</t>
  </si>
  <si>
    <t>(-) Totale aftrekposten op het Tier 1-kernkapitaal</t>
  </si>
  <si>
    <t>(-) Eigen CET1-instrumenten</t>
  </si>
  <si>
    <t>(-) Directe belangen in CET1-instrumenten</t>
  </si>
  <si>
    <t>(-) Indirecte belangen in CET1-instrumenten</t>
  </si>
  <si>
    <t>(-) Synthetische belangen in CET1-instrumenten</t>
  </si>
  <si>
    <t>(-) Verliezen voor het huidige boekjaar</t>
  </si>
  <si>
    <t>(-) Goodwill</t>
  </si>
  <si>
    <t>(-) Overige immateriële activa</t>
  </si>
  <si>
    <t>(-) Uitgestelde belastingvorderingen die op toekomstige winstgevendheid berusten en die niet voortvloeien uit tijdelijke verschillen, exclusief de daaraan gerelateerde belastingverplichtingen</t>
  </si>
  <si>
    <t>(-) Gekwalificeerde deelnemingen buiten de financiële sector die meer dan 15% van het eigen vermogen betreffen</t>
  </si>
  <si>
    <t>(-) Totaal aan gekwalificeerde deelnemingen buiten de financiële sector die meer dan 60% van het eigen vermogen betreffen</t>
  </si>
  <si>
    <t>(-) Tier 1-kernkapitaalinstrumenten van entiteiten uit de financiële sector waarin de instelling geen aanzienlijke deelneming heeft</t>
  </si>
  <si>
    <t>(-) Tier 1-kernkapitaalinstrumenten van entiteiten uit de financiële sector waarin de instelling een aanzienlijke deelneming heeft</t>
  </si>
  <si>
    <t>(-) Activa van een op vaste toezeggingen gebaseerd pensioenfonds</t>
  </si>
  <si>
    <t>(-) Overige aftrekposten</t>
  </si>
  <si>
    <t>Tier 1 kernkapitaal: Overige kapitaalelementen, aftrekposten en aanpassingen</t>
  </si>
  <si>
    <t>AED</t>
  </si>
  <si>
    <t>ALL</t>
  </si>
  <si>
    <t>ARS</t>
  </si>
  <si>
    <t>AUD</t>
  </si>
  <si>
    <t>BAM</t>
  </si>
  <si>
    <t>BGN</t>
  </si>
  <si>
    <t>BHD</t>
  </si>
  <si>
    <t>BOB</t>
  </si>
  <si>
    <t>BRL</t>
  </si>
  <si>
    <t>BYN</t>
  </si>
  <si>
    <t>CAD</t>
  </si>
  <si>
    <t>CHF</t>
  </si>
  <si>
    <t>CLP</t>
  </si>
  <si>
    <t>CNY</t>
  </si>
  <si>
    <t>COP</t>
  </si>
  <si>
    <t>CRC</t>
  </si>
  <si>
    <t>CSD</t>
  </si>
  <si>
    <t>CUP</t>
  </si>
  <si>
    <t>CZK</t>
  </si>
  <si>
    <t>DKK</t>
  </si>
  <si>
    <t>DOP</t>
  </si>
  <si>
    <t>DZD</t>
  </si>
  <si>
    <t>EGP</t>
  </si>
  <si>
    <t>GBP</t>
  </si>
  <si>
    <t>GTQ</t>
  </si>
  <si>
    <t>HKD</t>
  </si>
  <si>
    <t>HNL</t>
  </si>
  <si>
    <t>HUF</t>
  </si>
  <si>
    <t>IDR</t>
  </si>
  <si>
    <t>ILS</t>
  </si>
  <si>
    <t>INR</t>
  </si>
  <si>
    <t>IQD</t>
  </si>
  <si>
    <t>ISK</t>
  </si>
  <si>
    <t>JOD</t>
  </si>
  <si>
    <t>JPY</t>
  </si>
  <si>
    <t>KRW</t>
  </si>
  <si>
    <t>KWD</t>
  </si>
  <si>
    <t>LBP</t>
  </si>
  <si>
    <t>LYD</t>
  </si>
  <si>
    <t>MAD</t>
  </si>
  <si>
    <t>MKD</t>
  </si>
  <si>
    <t>MXN</t>
  </si>
  <si>
    <t>MYR</t>
  </si>
  <si>
    <t>NIO</t>
  </si>
  <si>
    <t>NOK</t>
  </si>
  <si>
    <t>NZD</t>
  </si>
  <si>
    <t>OMR</t>
  </si>
  <si>
    <t>PAB</t>
  </si>
  <si>
    <t>PEN</t>
  </si>
  <si>
    <t>PHP</t>
  </si>
  <si>
    <t>PLN</t>
  </si>
  <si>
    <t>PYG</t>
  </si>
  <si>
    <t>QAR</t>
  </si>
  <si>
    <t>RON</t>
  </si>
  <si>
    <t>RSD</t>
  </si>
  <si>
    <t>RUB</t>
  </si>
  <si>
    <t>SAR</t>
  </si>
  <si>
    <t>SDG</t>
  </si>
  <si>
    <t>SEK</t>
  </si>
  <si>
    <t>SGD</t>
  </si>
  <si>
    <t>SVC</t>
  </si>
  <si>
    <t>SYP</t>
  </si>
  <si>
    <t>THB</t>
  </si>
  <si>
    <t>TND</t>
  </si>
  <si>
    <t>TRY</t>
  </si>
  <si>
    <t>TWD</t>
  </si>
  <si>
    <t>UAH</t>
  </si>
  <si>
    <t>USD</t>
  </si>
  <si>
    <t>UYU</t>
  </si>
  <si>
    <t>VES</t>
  </si>
  <si>
    <t>VND</t>
  </si>
  <si>
    <t>YER</t>
  </si>
  <si>
    <t>ZAR</t>
  </si>
  <si>
    <t>positive</t>
  </si>
  <si>
    <t>negative</t>
  </si>
  <si>
    <t>National GAAP</t>
  </si>
  <si>
    <t>IFRS</t>
  </si>
  <si>
    <t>Individual</t>
  </si>
  <si>
    <t>Consolidated</t>
  </si>
  <si>
    <t>Ja</t>
  </si>
  <si>
    <t>Nee</t>
  </si>
  <si>
    <t>0770</t>
  </si>
  <si>
    <t>Debiteuren</t>
  </si>
  <si>
    <t>Kapitaalopvragingen van aandeelhouders</t>
  </si>
  <si>
    <t xml:space="preserve"> Pensioenen en andere toegezegde pensioenverplichtingen na uitdiensttreding</t>
  </si>
  <si>
    <t>Crediteuren</t>
  </si>
  <si>
    <t>TOTALE PASSIVA</t>
  </si>
  <si>
    <t>TOTALE ACTIVA</t>
  </si>
  <si>
    <t>Winst of (-) verlies na belasting uit beëindigde bedrijfsactiviteiten</t>
  </si>
  <si>
    <t>T80.01 - Algemene informatie voor CASP’s: Vergunde diensten en vereisten</t>
  </si>
  <si>
    <t>TOTAAL EIGEN VERMOGEN</t>
  </si>
  <si>
    <t>TOTAAL EIGEN VERMOGEN EN PASSIVA</t>
  </si>
  <si>
    <t>T71.01 - Kapitaalseisen: casps</t>
  </si>
  <si>
    <t>T71.01 - Kapitaaleis CASP</t>
  </si>
  <si>
    <t xml:space="preserve">Financiële activa </t>
  </si>
  <si>
    <t>Verzekeringspolis</t>
  </si>
  <si>
    <t>(-) Personeelsbonussen en andere beloningen, voor zover deze bonussen en beloningen van de nettowinst van de aanbieders van cryptoactivadiensten in het desbetreffende jaar afhangen</t>
  </si>
  <si>
    <t>(-) Winstdeelnemingen van personeelsleden, directeuren en vennoten</t>
  </si>
  <si>
    <t>(-) Andere bestemmingen van de winst en andere variabele beloningen, voor zover deze volledig discretionair zijn</t>
  </si>
  <si>
    <t>T83.00 - Bewaring van cryptoactiva en geldmiddelen van cliënten</t>
  </si>
  <si>
    <t>Cryptoactiva (waaronder EMTs) gehouden namens cliënten</t>
  </si>
  <si>
    <t>Geldmiddelen gehouden namens cliënten</t>
  </si>
  <si>
    <t>Voorraden, vorderingen en overige activa</t>
  </si>
  <si>
    <t>Banktegoeden en andere geldmiddelen</t>
  </si>
  <si>
    <t>Voorraden (cryptoactiva)</t>
  </si>
  <si>
    <t>0735</t>
  </si>
  <si>
    <t>Enter 'positive' or 'negative'</t>
  </si>
  <si>
    <t>Winst of (-) verlies over het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</si>
</sst>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yyyy\-mm\-dd;@"/>
    <numFmt numFmtId="165" formatCode="#,##0.00_ "/>
    <numFmt numFmtId="166" formatCode="#,##0.00%_ "/>
  </numFmts>
  <fonts count="17">
    <font>
      <sz val="11"/>
      <color indexed="8"/>
      <name val="Aptos Narrow"/>
      <family val="2"/>
      <scheme val="minor"/>
    </font>
    <font>
      <sz val="8"/>
      <name val="Serif"/>
    </font>
    <font>
      <b/>
      <sz val="13"/>
      <color rgb="FF000000"/>
      <name val="SansSerif.plain"/>
    </font>
    <font>
      <sz val="11"/>
      <color rgb="FF000000"/>
      <name val="SansSerif.plain"/>
    </font>
    <font>
      <sz val="8"/>
      <color rgb="FF0000FF"/>
      <name val="SansSerif.plain"/>
    </font>
    <font>
      <sz val="8"/>
      <color rgb="FF000000"/>
      <name val="SansSerif.plain"/>
    </font>
    <font>
      <u/>
      <sz val="8"/>
      <color rgb="FF0000FF"/>
      <name val="SansSerif.plain"/>
    </font>
    <font>
      <u/>
      <sz val="11"/>
      <color rgb="FF0000FF"/>
      <name val="SansSerif.plain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2"/>
      <color indexed="8"/>
      <name val="Aptos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B9"/>
      </patternFill>
    </fill>
    <fill>
      <patternFill patternType="solid">
        <fgColor rgb="FFFFDEBD"/>
      </patternFill>
    </fill>
    <fill>
      <patternFill patternType="solid">
        <fgColor rgb="FFEAFAFF"/>
      </patternFill>
    </fill>
    <fill>
      <patternFill patternType="solid">
        <fgColor rgb="FF808080"/>
      </patternFill>
    </fill>
    <fill>
      <patternFill patternType="solid">
        <fgColor rgb="FFC8C8C8"/>
        <bgColor indexed="64"/>
      </patternFill>
    </fill>
    <fill>
      <patternFill patternType="solid">
        <fgColor rgb="FFFFFFB9"/>
        <bgColor rgb="FF000000"/>
      </patternFill>
    </fill>
    <fill>
      <patternFill patternType="solid">
        <fgColor rgb="FFFFDEBD"/>
        <bgColor rgb="FF000000"/>
      </patternFill>
    </fill>
    <fill>
      <patternFill patternType="solid">
        <fgColor rgb="FFC8C8C8"/>
        <bgColor rgb="FF000000"/>
      </patternFill>
    </fill>
    <fill>
      <patternFill patternType="solid">
        <fgColor rgb="FFEAFA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A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A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FAFF"/>
        <bgColor indexed="64"/>
      </patternFill>
    </fill>
  </fills>
  <borders count="3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B9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/>
      <top style="thin">
        <color rgb="FF000000"/>
      </top>
      <bottom/>
      <diagonal/>
    </border>
    <border>
      <left style="thin">
        <color rgb="FFFFFFB9"/>
      </left>
      <right/>
      <top/>
      <bottom/>
      <diagonal/>
    </border>
    <border>
      <left style="thin">
        <color rgb="FFFFFFB9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8">
    <xf numFmtId="0" fontId="0" fillId="0" borderId="0" xfId="0"/>
    <xf numFmtId="164" fontId="5" fillId="2" borderId="3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49" fontId="5" fillId="2" borderId="3" xfId="0" applyNumberFormat="1" applyFont="1" applyFill="1" applyBorder="1" applyAlignment="1" applyProtection="1">
      <alignment horizontal="left" vertical="top"/>
      <protection locked="0"/>
    </xf>
    <xf numFmtId="49" fontId="5" fillId="5" borderId="3" xfId="0" applyNumberFormat="1" applyFont="1" applyFill="1" applyBorder="1" applyAlignment="1" applyProtection="1">
      <alignment horizontal="left" vertical="top"/>
      <protection locked="0"/>
    </xf>
    <xf numFmtId="165" fontId="5" fillId="2" borderId="3" xfId="0" applyNumberFormat="1" applyFont="1" applyFill="1" applyBorder="1" applyAlignment="1" applyProtection="1">
      <alignment horizontal="right" vertical="top"/>
      <protection locked="0"/>
    </xf>
    <xf numFmtId="165" fontId="5" fillId="5" borderId="3" xfId="0" applyNumberFormat="1" applyFont="1" applyFill="1" applyBorder="1" applyAlignment="1" applyProtection="1">
      <alignment horizontal="right" vertical="top"/>
      <protection locked="0"/>
    </xf>
    <xf numFmtId="165" fontId="5" fillId="13" borderId="3" xfId="0" applyNumberFormat="1" applyFont="1" applyFill="1" applyBorder="1" applyAlignment="1" applyProtection="1">
      <alignment horizontal="right" vertical="top"/>
      <protection locked="0"/>
    </xf>
    <xf numFmtId="165" fontId="5" fillId="14" borderId="3" xfId="0" applyNumberFormat="1" applyFont="1" applyFill="1" applyBorder="1" applyAlignment="1" applyProtection="1">
      <alignment horizontal="right" vertical="top"/>
      <protection locked="0"/>
    </xf>
    <xf numFmtId="49" fontId="5" fillId="14" borderId="3" xfId="0" applyNumberFormat="1" applyFont="1" applyFill="1" applyBorder="1" applyAlignment="1" applyProtection="1">
      <alignment horizontal="left" vertical="top"/>
      <protection locked="0"/>
    </xf>
    <xf numFmtId="165" fontId="5" fillId="14" borderId="3" xfId="0" applyNumberFormat="1" applyFont="1" applyFill="1" applyBorder="1" applyAlignment="1" applyProtection="1">
      <alignment horizontal="left" vertical="top"/>
      <protection locked="0"/>
    </xf>
    <xf numFmtId="165" fontId="5" fillId="22" borderId="3" xfId="0" applyNumberFormat="1" applyFont="1" applyFill="1" applyBorder="1" applyAlignment="1" applyProtection="1">
      <alignment horizontal="right" vertical="top"/>
      <protection locked="0"/>
    </xf>
    <xf numFmtId="165" fontId="5" fillId="11" borderId="3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4" fillId="8" borderId="4" xfId="0" applyFont="1" applyFill="1" applyBorder="1" applyAlignment="1" applyProtection="1">
      <alignment horizontal="center" vertical="top" wrapText="1"/>
      <protection locked="0"/>
    </xf>
    <xf numFmtId="0" fontId="5" fillId="9" borderId="3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165" fontId="5" fillId="12" borderId="3" xfId="0" applyNumberFormat="1" applyFont="1" applyFill="1" applyBorder="1" applyAlignment="1" applyProtection="1">
      <alignment horizontal="right" vertical="top"/>
      <protection locked="0"/>
    </xf>
    <xf numFmtId="49" fontId="5" fillId="4" borderId="3" xfId="1" quotePrefix="1" applyNumberFormat="1" applyFont="1" applyFill="1" applyBorder="1" applyAlignment="1" applyProtection="1">
      <alignment horizontal="center" vertical="top" wrapText="1"/>
      <protection locked="0"/>
    </xf>
    <xf numFmtId="49" fontId="5" fillId="4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8" borderId="6" xfId="0" applyFont="1" applyFill="1" applyBorder="1" applyAlignment="1" applyProtection="1">
      <alignment horizontal="left" vertical="top" wrapText="1"/>
      <protection locked="0"/>
    </xf>
    <xf numFmtId="165" fontId="5" fillId="17" borderId="3" xfId="0" applyNumberFormat="1" applyFont="1" applyFill="1" applyBorder="1" applyAlignment="1" applyProtection="1">
      <alignment horizontal="right" vertical="top"/>
      <protection locked="0"/>
    </xf>
    <xf numFmtId="0" fontId="10" fillId="0" borderId="0" xfId="0" applyFont="1" applyProtection="1">
      <protection locked="0"/>
    </xf>
    <xf numFmtId="49" fontId="5" fillId="9" borderId="3" xfId="0" quotePrefix="1" applyNumberFormat="1" applyFont="1" applyFill="1" applyBorder="1" applyAlignment="1" applyProtection="1">
      <alignment horizontal="center" vertical="top" wrapText="1"/>
      <protection locked="0"/>
    </xf>
    <xf numFmtId="165" fontId="5" fillId="10" borderId="3" xfId="0" applyNumberFormat="1" applyFont="1" applyFill="1" applyBorder="1" applyAlignment="1">
      <alignment horizontal="right" vertical="top"/>
    </xf>
    <xf numFmtId="165" fontId="5" fillId="10" borderId="3" xfId="0" applyNumberFormat="1" applyFont="1" applyFill="1" applyBorder="1" applyAlignment="1">
      <alignment horizontal="right" vertical="top" wrapText="1"/>
    </xf>
    <xf numFmtId="165" fontId="5" fillId="16" borderId="3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19" borderId="5" xfId="0" applyFont="1" applyFill="1" applyBorder="1" applyAlignment="1" applyProtection="1">
      <alignment horizontal="left" vertical="top" wrapText="1"/>
      <protection locked="0"/>
    </xf>
    <xf numFmtId="0" fontId="4" fillId="19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49" fontId="5" fillId="4" borderId="3" xfId="0" applyNumberFormat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Protection="1">
      <protection locked="0"/>
    </xf>
    <xf numFmtId="165" fontId="5" fillId="7" borderId="3" xfId="0" applyNumberFormat="1" applyFont="1" applyFill="1" applyBorder="1" applyAlignment="1">
      <alignment horizontal="right" vertical="top"/>
    </xf>
    <xf numFmtId="0" fontId="0" fillId="0" borderId="0" xfId="0" applyAlignment="1" applyProtection="1">
      <alignment wrapText="1"/>
      <protection locked="0"/>
    </xf>
    <xf numFmtId="165" fontId="5" fillId="18" borderId="3" xfId="0" applyNumberFormat="1" applyFont="1" applyFill="1" applyBorder="1" applyAlignment="1">
      <alignment horizontal="right" vertical="top"/>
    </xf>
    <xf numFmtId="166" fontId="5" fillId="7" borderId="3" xfId="0" applyNumberFormat="1" applyFont="1" applyFill="1" applyBorder="1" applyAlignment="1">
      <alignment horizontal="right" vertical="top"/>
    </xf>
    <xf numFmtId="0" fontId="5" fillId="20" borderId="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 applyProtection="1">
      <alignment horizontal="left" vertical="top" wrapText="1"/>
      <protection locked="0"/>
    </xf>
    <xf numFmtId="0" fontId="5" fillId="21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165" fontId="5" fillId="15" borderId="3" xfId="0" applyNumberFormat="1" applyFont="1" applyFill="1" applyBorder="1" applyAlignment="1">
      <alignment horizontal="right" vertical="top"/>
    </xf>
    <xf numFmtId="165" fontId="5" fillId="15" borderId="3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 wrapText="1"/>
      <protection locked="0"/>
    </xf>
    <xf numFmtId="0" fontId="4" fillId="3" borderId="26" xfId="0" applyFont="1" applyFill="1" applyBorder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4" fillId="19" borderId="5" xfId="0" applyFont="1" applyFill="1" applyBorder="1" applyAlignment="1" applyProtection="1">
      <alignment horizontal="left" vertical="top" wrapText="1"/>
      <protection locked="0"/>
    </xf>
    <xf numFmtId="0" fontId="4" fillId="19" borderId="6" xfId="0" applyFont="1" applyFill="1" applyBorder="1" applyAlignment="1" applyProtection="1">
      <alignment horizontal="left" vertical="top" wrapText="1"/>
      <protection locked="0"/>
    </xf>
    <xf numFmtId="0" fontId="4" fillId="8" borderId="7" xfId="0" applyFont="1" applyFill="1" applyBorder="1" applyAlignment="1" applyProtection="1">
      <alignment horizontal="left" vertical="top" wrapText="1"/>
      <protection locked="0"/>
    </xf>
    <xf numFmtId="0" fontId="4" fillId="8" borderId="8" xfId="0" applyFont="1" applyFill="1" applyBorder="1" applyAlignment="1" applyProtection="1">
      <alignment horizontal="left" vertical="top" wrapText="1"/>
      <protection locked="0"/>
    </xf>
    <xf numFmtId="0" fontId="4" fillId="8" borderId="9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8" borderId="10" xfId="0" applyFont="1" applyFill="1" applyBorder="1" applyAlignment="1" applyProtection="1">
      <alignment horizontal="left" vertical="top" wrapText="1"/>
      <protection locked="0"/>
    </xf>
    <xf numFmtId="0" fontId="4" fillId="8" borderId="11" xfId="0" applyFont="1" applyFill="1" applyBorder="1" applyAlignment="1" applyProtection="1">
      <alignment horizontal="left" vertical="top" wrapText="1"/>
      <protection locked="0"/>
    </xf>
    <xf numFmtId="0" fontId="4" fillId="8" borderId="12" xfId="0" applyFont="1" applyFill="1" applyBorder="1" applyAlignment="1" applyProtection="1">
      <alignment horizontal="left" vertical="top" wrapText="1"/>
      <protection locked="0"/>
    </xf>
    <xf numFmtId="0" fontId="4" fillId="8" borderId="19" xfId="0" applyFont="1" applyFill="1" applyBorder="1" applyAlignment="1" applyProtection="1">
      <alignment horizontal="left" vertical="top" wrapText="1"/>
      <protection locked="0"/>
    </xf>
    <xf numFmtId="0" fontId="3" fillId="12" borderId="13" xfId="0" applyFont="1" applyFill="1" applyBorder="1" applyAlignment="1" applyProtection="1">
      <alignment horizontal="left" vertical="top"/>
      <protection locked="0"/>
    </xf>
    <xf numFmtId="0" fontId="3" fillId="12" borderId="14" xfId="0" applyFont="1" applyFill="1" applyBorder="1" applyAlignment="1" applyProtection="1">
      <alignment horizontal="left" vertical="top"/>
      <protection locked="0"/>
    </xf>
    <xf numFmtId="0" fontId="3" fillId="12" borderId="15" xfId="0" applyFont="1" applyFill="1" applyBorder="1" applyAlignment="1" applyProtection="1">
      <alignment horizontal="left" vertical="top"/>
      <protection locked="0"/>
    </xf>
    <xf numFmtId="0" fontId="3" fillId="12" borderId="16" xfId="0" applyFont="1" applyFill="1" applyBorder="1" applyAlignment="1" applyProtection="1">
      <alignment horizontal="left" vertical="top"/>
      <protection locked="0"/>
    </xf>
    <xf numFmtId="0" fontId="3" fillId="12" borderId="17" xfId="0" applyFont="1" applyFill="1" applyBorder="1" applyAlignment="1" applyProtection="1">
      <alignment horizontal="left" vertical="top"/>
      <protection locked="0"/>
    </xf>
    <xf numFmtId="0" fontId="3" fillId="12" borderId="18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F33"/>
  <sheetViews>
    <sheetView zoomScale="160" zoomScaleNormal="160" workbookViewId="0">
      <pane ySplit="13" topLeftCell="A15" activePane="bottomLeft" state="frozen"/>
      <selection pane="bottomLeft" activeCell="D18" sqref="D18"/>
    </sheetView>
  </sheetViews>
  <sheetFormatPr defaultRowHeight="15"/>
  <cols>
    <col min="1" max="1" width="10" style="16" customWidth="1"/>
    <col min="2" max="2" width="12.42578125" style="16" customWidth="1"/>
    <col min="3" max="3" width="62.42578125" style="16" customWidth="1"/>
    <col min="4" max="4" width="28.5703125" style="16" customWidth="1"/>
    <col min="5" max="16384" width="9.140625" style="16"/>
  </cols>
  <sheetData>
    <row r="1" spans="1:6" ht="15" customHeight="1">
      <c r="A1" s="33"/>
    </row>
    <row r="2" spans="1:6" ht="15" customHeight="1"/>
    <row r="3" spans="1:6" ht="15" customHeight="1">
      <c r="A3" s="5" t="s">
        <v>0</v>
      </c>
    </row>
    <row r="4" spans="1:6" ht="15" customHeight="1">
      <c r="A4" s="34" t="s">
        <v>1</v>
      </c>
      <c r="B4" s="35" t="s">
        <v>2</v>
      </c>
    </row>
    <row r="5" spans="1:6" ht="15" customHeight="1">
      <c r="A5" s="2" t="s">
        <v>3</v>
      </c>
      <c r="B5" s="1">
        <v>45658</v>
      </c>
    </row>
    <row r="6" spans="1:6" ht="15" customHeight="1">
      <c r="A6" s="2" t="s">
        <v>4</v>
      </c>
      <c r="B6" s="1">
        <v>46022</v>
      </c>
    </row>
    <row r="7" spans="1:6" ht="15" customHeight="1">
      <c r="A7" s="2" t="s">
        <v>5</v>
      </c>
      <c r="B7" s="2" t="s">
        <v>6</v>
      </c>
    </row>
    <row r="8" spans="1:6" ht="15" customHeight="1">
      <c r="A8" s="2" t="s">
        <v>7</v>
      </c>
      <c r="B8" s="2" t="s">
        <v>8</v>
      </c>
    </row>
    <row r="9" spans="1:6" ht="15" customHeight="1">
      <c r="A9" s="2" t="s">
        <v>9</v>
      </c>
      <c r="B9" s="2" t="s">
        <v>10</v>
      </c>
    </row>
    <row r="10" spans="1:6" ht="15" customHeight="1">
      <c r="A10" s="2" t="s">
        <v>11</v>
      </c>
      <c r="B10" s="2" t="s">
        <v>12</v>
      </c>
    </row>
    <row r="11" spans="1:6" ht="15" customHeight="1"/>
    <row r="12" spans="1:6" ht="15" customHeight="1">
      <c r="A12" s="5" t="s">
        <v>13</v>
      </c>
    </row>
    <row r="13" spans="1:6" ht="30.4" customHeight="1">
      <c r="A13" s="34" t="s">
        <v>14</v>
      </c>
      <c r="B13" s="34" t="s">
        <v>15</v>
      </c>
      <c r="C13" s="34" t="s">
        <v>16</v>
      </c>
      <c r="D13" s="35" t="s">
        <v>17</v>
      </c>
    </row>
    <row r="14" spans="1:6">
      <c r="A14" s="2" t="s">
        <v>18</v>
      </c>
      <c r="B14" s="36" t="s">
        <v>19</v>
      </c>
      <c r="C14" s="37" t="s">
        <v>20</v>
      </c>
      <c r="D14" s="3" t="s">
        <v>416</v>
      </c>
    </row>
    <row r="15" spans="1:6">
      <c r="A15" s="2" t="s">
        <v>21</v>
      </c>
      <c r="B15" s="36" t="s">
        <v>22</v>
      </c>
      <c r="C15" s="37" t="s">
        <v>23</v>
      </c>
      <c r="D15" s="59" t="s">
        <v>416</v>
      </c>
    </row>
    <row r="16" spans="1:6">
      <c r="A16" s="2" t="s">
        <v>24</v>
      </c>
      <c r="B16" s="36" t="s">
        <v>25</v>
      </c>
      <c r="C16" s="37" t="s">
        <v>26</v>
      </c>
      <c r="D16" s="60"/>
      <c r="F16" s="38"/>
    </row>
    <row r="17" spans="1:6">
      <c r="A17" s="2" t="s">
        <v>27</v>
      </c>
      <c r="B17" s="36" t="s">
        <v>28</v>
      </c>
      <c r="C17" s="37" t="s">
        <v>29</v>
      </c>
      <c r="D17" s="61"/>
    </row>
    <row r="18" spans="1:6">
      <c r="A18" s="2" t="s">
        <v>30</v>
      </c>
      <c r="B18" s="36" t="s">
        <v>31</v>
      </c>
      <c r="C18" s="37" t="s">
        <v>32</v>
      </c>
      <c r="D18" s="3" t="s">
        <v>416</v>
      </c>
    </row>
    <row r="19" spans="1:6">
      <c r="A19" s="2" t="s">
        <v>33</v>
      </c>
      <c r="B19" s="36" t="s">
        <v>34</v>
      </c>
      <c r="C19" s="37" t="s">
        <v>35</v>
      </c>
      <c r="D19" s="3" t="s">
        <v>416</v>
      </c>
    </row>
    <row r="20" spans="1:6">
      <c r="A20" s="2" t="s">
        <v>36</v>
      </c>
      <c r="B20" s="36" t="s">
        <v>37</v>
      </c>
      <c r="C20" s="37" t="s">
        <v>402</v>
      </c>
      <c r="D20" s="3" t="s">
        <v>416</v>
      </c>
    </row>
    <row r="21" spans="1:6">
      <c r="A21" s="2">
        <v>8</v>
      </c>
      <c r="B21" s="36" t="s">
        <v>38</v>
      </c>
      <c r="C21" s="37" t="s">
        <v>39</v>
      </c>
      <c r="D21" s="3" t="s">
        <v>416</v>
      </c>
      <c r="F21" s="39"/>
    </row>
    <row r="22" spans="1:6" ht="14.1" customHeight="1">
      <c r="A22" s="2">
        <v>9</v>
      </c>
      <c r="B22" s="36" t="s">
        <v>40</v>
      </c>
      <c r="C22" s="37" t="s">
        <v>409</v>
      </c>
      <c r="D22" s="3" t="s">
        <v>416</v>
      </c>
      <c r="F22" s="39"/>
    </row>
    <row r="23" spans="1:6">
      <c r="A23" s="2">
        <v>10</v>
      </c>
      <c r="B23" s="36" t="s">
        <v>41</v>
      </c>
      <c r="C23" s="37" t="s">
        <v>42</v>
      </c>
      <c r="D23" s="3" t="s">
        <v>416</v>
      </c>
    </row>
    <row r="33" s="16" customFormat="1" ht="28.9" customHeight="1"/>
  </sheetData>
  <sheetProtection sheet="1" objects="1" scenarios="1" sort="0" autoFilter="0"/>
  <mergeCells count="1">
    <mergeCell ref="D15:D17"/>
  </mergeCells>
  <dataValidations xWindow="906" yWindow="771" count="1">
    <dataValidation type="list" allowBlank="1" showInputMessage="1" showErrorMessage="1" sqref="B9" xr:uid="{E04ADB72-EE28-4A50-AC1F-A52CE291A4CE}">
      <formula1>"EUR"</formula1>
    </dataValidation>
  </dataValidations>
  <hyperlinks>
    <hyperlink ref="B14" location="'T00.01'!A1" display="T00.01" xr:uid="{00000000-0004-0000-0000-000000000000}"/>
    <hyperlink ref="B15" location="'T01.01'!A1" display="T01.01" xr:uid="{00000000-0004-0000-0000-000001000000}"/>
    <hyperlink ref="B16" location="'T01.02'!A1" display="T01.02" xr:uid="{00000000-0004-0000-0000-000002000000}"/>
    <hyperlink ref="B17" location="'T01.03'!A1" display="T01.03" xr:uid="{00000000-0004-0000-0000-000003000000}"/>
    <hyperlink ref="B18" location="'T02.00'!A1" display="T02.00" xr:uid="{00000000-0004-0000-0000-000004000000}"/>
    <hyperlink ref="B19" location="'T70.01'!A1" display="T70.01" xr:uid="{00000000-0004-0000-0000-000005000000}"/>
    <hyperlink ref="B20" location="'T71.01'!A1" display="T71.01" xr:uid="{00000000-0004-0000-0000-000006000000}"/>
    <hyperlink ref="B23" location="'T90.00'!A1" display="T90.00" xr:uid="{00000000-0004-0000-0000-000007000000}"/>
    <hyperlink ref="B21" location="'T80.01'!A1" display="T80.01" xr:uid="{1B66C127-8161-42D0-86EB-755A5DFEDDBC}"/>
    <hyperlink ref="B22" location="'T83.00'!A1" display="T83.00" xr:uid="{22AA3AD9-7A27-4BD1-B533-2B3290ECFB17}"/>
  </hyperlink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xWindow="906" yWindow="771" count="5">
        <x14:dataValidation type="list" allowBlank="1" showInputMessage="1" showErrorMessage="1" promptTitle="TG000:" prompt="Please enter 'positive' or 'negative'. 'positive' indicates reporting unit which is intended to be reported. 'negative' indicates reporting unit which is intended NOT to be reported." xr:uid="{00000000-0002-0000-0000-000001000000}">
          <x14:formula1>
            <xm:f>_dropDownSheet!$A$2:$B$2</xm:f>
          </x14:formula1>
          <xm:sqref>D14</xm:sqref>
        </x14:dataValidation>
        <x14:dataValidation type="list" allowBlank="1" showInputMessage="1" showErrorMessage="1" promptTitle="TG003:" prompt="Please enter 'positive' or 'negative'. 'positive' indicates reporting unit which is intended to be reported. 'negative' indicates reporting unit which is intended NOT to be reported." xr:uid="{00000000-0002-0000-0000-000002000000}">
          <x14:formula1>
            <xm:f>_dropDownSheet!$A$2:$B$2</xm:f>
          </x14:formula1>
          <xm:sqref>D15</xm:sqref>
        </x14:dataValidation>
        <x14:dataValidation type="list" allowBlank="1" showInputMessage="1" showErrorMessage="1" promptTitle="TG005:" prompt="Please enter 'positive' or 'negative'. 'positive' indicates reporting unit which is intended to be reported. 'negative' indicates reporting unit which is intended NOT to be reported." xr:uid="{00000000-0002-0000-0000-000003000000}">
          <x14:formula1>
            <xm:f>_dropDownSheet!$A$2:$B$2</xm:f>
          </x14:formula1>
          <xm:sqref>D18</xm:sqref>
        </x14:dataValidation>
        <x14:dataValidation type="list" allowBlank="1" showInputMessage="1" showErrorMessage="1" promptTitle="TG016:" prompt="Please enter 'positive' or 'negative'. 'positive' indicates reporting unit which is intended to be reported. 'negative' indicates reporting unit which is intended NOT to be reported." xr:uid="{00000000-0002-0000-0000-000005000000}">
          <x14:formula1>
            <xm:f>_dropDownSheet!$A$2:$B$2</xm:f>
          </x14:formula1>
          <xm:sqref>D19:D22</xm:sqref>
        </x14:dataValidation>
        <x14:dataValidation type="list" allowBlank="1" showInputMessage="1" showErrorMessage="1" promptTitle="TG024:" prompt="Please enter 'positive' or 'negative'. 'positive' indicates reporting unit which is intended to be reported. 'negative' indicates reporting unit which is intended NOT to be reported." xr:uid="{00000000-0002-0000-0000-000006000000}">
          <x14:formula1>
            <xm:f>_dropDownSheet!$A$2:$B$2</xm:f>
          </x14:formula1>
          <xm:sqref>D23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D505-F14C-4BD1-BC0D-BD89861ADBE2}">
  <sheetPr codeName="Sheet10"/>
  <dimension ref="A1:G13"/>
  <sheetViews>
    <sheetView zoomScale="190" zoomScaleNormal="190" workbookViewId="0">
      <selection activeCell="D16" sqref="D16"/>
    </sheetView>
  </sheetViews>
  <sheetFormatPr defaultRowHeight="15"/>
  <cols>
    <col min="1" max="2" width="15" style="16" customWidth="1"/>
    <col min="3" max="3" width="10" style="16" customWidth="1"/>
    <col min="4" max="4" width="15" style="16" customWidth="1"/>
    <col min="5" max="16384" width="9.140625" style="16"/>
  </cols>
  <sheetData>
    <row r="1" spans="1:7" ht="15" customHeight="1">
      <c r="A1" s="4" t="s">
        <v>43</v>
      </c>
      <c r="B1" s="5" t="s">
        <v>409</v>
      </c>
      <c r="F1" s="45"/>
    </row>
    <row r="2" spans="1:7" ht="15" customHeight="1"/>
    <row r="3" spans="1:7">
      <c r="A3" s="92"/>
      <c r="B3" s="93"/>
      <c r="C3" s="94"/>
      <c r="D3" s="40" t="s">
        <v>258</v>
      </c>
    </row>
    <row r="4" spans="1:7">
      <c r="A4" s="95"/>
      <c r="B4" s="96"/>
      <c r="C4" s="97"/>
      <c r="D4" s="19" t="s">
        <v>45</v>
      </c>
    </row>
    <row r="5" spans="1:7" ht="36" customHeight="1">
      <c r="A5" s="65" t="s">
        <v>410</v>
      </c>
      <c r="B5" s="65"/>
      <c r="C5" s="19" t="s">
        <v>45</v>
      </c>
      <c r="D5" s="13"/>
    </row>
    <row r="6" spans="1:7" ht="22.9" customHeight="1">
      <c r="A6" s="65" t="s">
        <v>411</v>
      </c>
      <c r="B6" s="65"/>
      <c r="C6" s="19" t="s">
        <v>48</v>
      </c>
      <c r="D6" s="8"/>
      <c r="G6" s="20"/>
    </row>
    <row r="13" spans="1:7" ht="15" customHeight="1"/>
  </sheetData>
  <sheetProtection algorithmName="SHA-512" hashValue="bCtqm3LaKJEjVenKZ6AdS/7PK68Srp/LCfFIlwv/QYEpEeXorGfEFBU2h6AlTd7bmKq5X0UMa/Sw3rVU9lQFKw==" saltValue="a0dHNxx21ZsoABGUEgS/9g==" spinCount="100000" sheet="1"/>
  <mergeCells count="3">
    <mergeCell ref="A3:C4"/>
    <mergeCell ref="A5:B5"/>
    <mergeCell ref="A6:B6"/>
  </mergeCells>
  <hyperlinks>
    <hyperlink ref="A1" location="'TOC'!B31" display="TOC" xr:uid="{C883CB92-8414-43AE-8B66-72B40BDACC0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outlinePr summaryBelow="0"/>
  </sheetPr>
  <dimension ref="A1:H57"/>
  <sheetViews>
    <sheetView zoomScale="130" zoomScaleNormal="130" workbookViewId="0">
      <pane ySplit="1" topLeftCell="A2" activePane="bottomLeft" state="frozen"/>
      <selection pane="bottomLeft"/>
    </sheetView>
  </sheetViews>
  <sheetFormatPr defaultRowHeight="15"/>
  <cols>
    <col min="1" max="2" width="10" style="16" customWidth="1"/>
    <col min="3" max="6" width="15" style="16" customWidth="1"/>
    <col min="7" max="7" width="10" style="16" customWidth="1"/>
    <col min="8" max="8" width="15" style="16" customWidth="1"/>
    <col min="9" max="16384" width="9.140625" style="16"/>
  </cols>
  <sheetData>
    <row r="1" spans="1:8" ht="15" customHeight="1">
      <c r="A1" s="4" t="s">
        <v>43</v>
      </c>
      <c r="B1" s="5" t="s">
        <v>42</v>
      </c>
    </row>
    <row r="2" spans="1:8" ht="15" customHeight="1"/>
    <row r="3" spans="1:8">
      <c r="A3" s="58"/>
      <c r="B3" s="58"/>
      <c r="C3" s="58"/>
      <c r="D3" s="58"/>
      <c r="E3" s="58"/>
      <c r="F3" s="58"/>
      <c r="G3" s="58"/>
      <c r="H3" s="40" t="s">
        <v>258</v>
      </c>
    </row>
    <row r="4" spans="1:8">
      <c r="A4" s="58"/>
      <c r="B4" s="58"/>
      <c r="C4" s="58"/>
      <c r="D4" s="58"/>
      <c r="E4" s="58"/>
      <c r="F4" s="58"/>
      <c r="G4" s="58"/>
      <c r="H4" s="19" t="s">
        <v>45</v>
      </c>
    </row>
    <row r="5" spans="1:8">
      <c r="A5" s="65" t="s">
        <v>285</v>
      </c>
      <c r="B5" s="66"/>
      <c r="C5" s="66"/>
      <c r="D5" s="66"/>
      <c r="E5" s="66"/>
      <c r="F5" s="66"/>
      <c r="G5" s="19" t="s">
        <v>45</v>
      </c>
      <c r="H5" s="46" t="str">
        <f>IF(TOC!$D$23="positive",SUM($H$6),"")</f>
        <v/>
      </c>
    </row>
    <row r="6" spans="1:8">
      <c r="A6" s="65"/>
      <c r="B6" s="65" t="s">
        <v>286</v>
      </c>
      <c r="C6" s="66"/>
      <c r="D6" s="66"/>
      <c r="E6" s="66"/>
      <c r="F6" s="66"/>
      <c r="G6" s="19" t="s">
        <v>48</v>
      </c>
      <c r="H6" s="46" t="str">
        <f>IF(TOC!$D$23="positive",SUM($H$7),"")</f>
        <v/>
      </c>
    </row>
    <row r="7" spans="1:8" ht="14.65" customHeight="1">
      <c r="A7" s="65"/>
      <c r="B7" s="65"/>
      <c r="C7" s="65" t="s">
        <v>287</v>
      </c>
      <c r="D7" s="66"/>
      <c r="E7" s="66"/>
      <c r="F7" s="66"/>
      <c r="G7" s="19" t="s">
        <v>51</v>
      </c>
      <c r="H7" s="46" t="str">
        <f>IF(TOC!$D$23="positive",SUM($H$8, $H$9, $H$10, $H$13, $H$14, $H$15, $H$16, $H$17, $H$18, $H$33),"")</f>
        <v/>
      </c>
    </row>
    <row r="8" spans="1:8" ht="14.65" customHeight="1">
      <c r="A8" s="65"/>
      <c r="B8" s="65"/>
      <c r="C8" s="65"/>
      <c r="D8" s="65" t="s">
        <v>288</v>
      </c>
      <c r="E8" s="65"/>
      <c r="F8" s="65"/>
      <c r="G8" s="19" t="s">
        <v>55</v>
      </c>
      <c r="H8" s="46" t="str">
        <f>IF(TOC!$D$23="positive",'T01.03'!$F$8,"")</f>
        <v/>
      </c>
    </row>
    <row r="9" spans="1:8">
      <c r="A9" s="65"/>
      <c r="B9" s="65"/>
      <c r="C9" s="65"/>
      <c r="D9" s="62" t="s">
        <v>174</v>
      </c>
      <c r="E9" s="63"/>
      <c r="F9" s="64"/>
      <c r="G9" s="19" t="s">
        <v>57</v>
      </c>
      <c r="H9" s="46" t="str">
        <f>IF(TOC!$D$23="positive",'T01.03'!$F$12,"")</f>
        <v/>
      </c>
    </row>
    <row r="10" spans="1:8">
      <c r="A10" s="65"/>
      <c r="B10" s="65"/>
      <c r="C10" s="65"/>
      <c r="D10" s="65" t="s">
        <v>194</v>
      </c>
      <c r="E10" s="66"/>
      <c r="F10" s="66"/>
      <c r="G10" s="19" t="s">
        <v>58</v>
      </c>
      <c r="H10" s="46" t="str">
        <f>IF(TOC!$D$23="positive",SUM($H$11,$H$12),"")</f>
        <v/>
      </c>
    </row>
    <row r="11" spans="1:8" ht="14.65" customHeight="1">
      <c r="A11" s="65"/>
      <c r="B11" s="65"/>
      <c r="C11" s="65"/>
      <c r="D11" s="65"/>
      <c r="E11" s="65" t="s">
        <v>289</v>
      </c>
      <c r="F11" s="65"/>
      <c r="G11" s="19" t="s">
        <v>60</v>
      </c>
      <c r="H11" s="46" t="str">
        <f>IF(TOC!$D$23="positive",SUM('T01.03'!$F$38,'T01.03'!$F$54),"")</f>
        <v/>
      </c>
    </row>
    <row r="12" spans="1:8">
      <c r="A12" s="65"/>
      <c r="B12" s="65"/>
      <c r="C12" s="65"/>
      <c r="D12" s="65"/>
      <c r="E12" s="65" t="s">
        <v>290</v>
      </c>
      <c r="F12" s="65"/>
      <c r="G12" s="19" t="s">
        <v>62</v>
      </c>
      <c r="H12" s="46" t="str">
        <f>IF(TOC!$D$23="positive",IF('T01.03'!$F$52&gt;=0,'T01.03'!$F$52,0),"")</f>
        <v/>
      </c>
    </row>
    <row r="13" spans="1:8" ht="14.65" customHeight="1">
      <c r="A13" s="65"/>
      <c r="B13" s="65"/>
      <c r="C13" s="65"/>
      <c r="D13" s="65" t="s">
        <v>179</v>
      </c>
      <c r="E13" s="65"/>
      <c r="F13" s="65"/>
      <c r="G13" s="19" t="s">
        <v>64</v>
      </c>
      <c r="H13" s="8"/>
    </row>
    <row r="14" spans="1:8">
      <c r="A14" s="65"/>
      <c r="B14" s="65"/>
      <c r="C14" s="65"/>
      <c r="D14" s="65" t="s">
        <v>197</v>
      </c>
      <c r="E14" s="65"/>
      <c r="F14" s="65"/>
      <c r="G14" s="19" t="s">
        <v>66</v>
      </c>
      <c r="H14" s="9"/>
    </row>
    <row r="15" spans="1:8" ht="14.65" customHeight="1">
      <c r="A15" s="65"/>
      <c r="B15" s="65"/>
      <c r="C15" s="65"/>
      <c r="D15" s="62" t="s">
        <v>291</v>
      </c>
      <c r="E15" s="63"/>
      <c r="F15" s="64"/>
      <c r="G15" s="19" t="s">
        <v>67</v>
      </c>
      <c r="H15" s="8"/>
    </row>
    <row r="16" spans="1:8" ht="14.65" customHeight="1">
      <c r="A16" s="65"/>
      <c r="B16" s="65"/>
      <c r="C16" s="65"/>
      <c r="D16" s="65" t="s">
        <v>292</v>
      </c>
      <c r="E16" s="65"/>
      <c r="F16" s="65"/>
      <c r="G16" s="19" t="s">
        <v>68</v>
      </c>
      <c r="H16" s="9"/>
    </row>
    <row r="17" spans="1:8">
      <c r="A17" s="65"/>
      <c r="B17" s="65"/>
      <c r="C17" s="65"/>
      <c r="D17" s="65" t="s">
        <v>293</v>
      </c>
      <c r="E17" s="65"/>
      <c r="F17" s="65"/>
      <c r="G17" s="19" t="s">
        <v>69</v>
      </c>
      <c r="H17" s="8"/>
    </row>
    <row r="18" spans="1:8" ht="14.65" customHeight="1">
      <c r="A18" s="65"/>
      <c r="B18" s="65"/>
      <c r="C18" s="65"/>
      <c r="D18" s="65" t="s">
        <v>294</v>
      </c>
      <c r="E18" s="66"/>
      <c r="F18" s="66"/>
      <c r="G18" s="19" t="s">
        <v>70</v>
      </c>
      <c r="H18" s="46" t="str">
        <f>IF(TOC!$D$23="positive",SUM($H$19, $H$23, $H$24, $H$25, $H$26, $H$27, $H$28, $H$29, $H$30, $H$31, $H$32),"")</f>
        <v/>
      </c>
    </row>
    <row r="19" spans="1:8" ht="14.65" customHeight="1">
      <c r="A19" s="65"/>
      <c r="B19" s="65"/>
      <c r="C19" s="65"/>
      <c r="D19" s="65"/>
      <c r="E19" s="65" t="s">
        <v>295</v>
      </c>
      <c r="F19" s="43"/>
      <c r="G19" s="19" t="s">
        <v>71</v>
      </c>
      <c r="H19" s="46" t="str">
        <f>IF(TOC!$D$23="positive",SUM($H$20,$H$21,$H$22),"")</f>
        <v/>
      </c>
    </row>
    <row r="20" spans="1:8" ht="33.75">
      <c r="A20" s="65"/>
      <c r="B20" s="65"/>
      <c r="C20" s="65"/>
      <c r="D20" s="65"/>
      <c r="E20" s="65"/>
      <c r="F20" s="21" t="s">
        <v>296</v>
      </c>
      <c r="G20" s="19" t="s">
        <v>73</v>
      </c>
      <c r="H20" s="9"/>
    </row>
    <row r="21" spans="1:8" ht="33.75">
      <c r="A21" s="65"/>
      <c r="B21" s="65"/>
      <c r="C21" s="65"/>
      <c r="D21" s="65"/>
      <c r="E21" s="65"/>
      <c r="F21" s="21" t="s">
        <v>297</v>
      </c>
      <c r="G21" s="19" t="s">
        <v>75</v>
      </c>
      <c r="H21" s="8"/>
    </row>
    <row r="22" spans="1:8" ht="33.75">
      <c r="A22" s="65"/>
      <c r="B22" s="65"/>
      <c r="C22" s="65"/>
      <c r="D22" s="65"/>
      <c r="E22" s="65"/>
      <c r="F22" s="21" t="s">
        <v>298</v>
      </c>
      <c r="G22" s="19" t="s">
        <v>76</v>
      </c>
      <c r="H22" s="9"/>
    </row>
    <row r="23" spans="1:8" ht="14.65" customHeight="1">
      <c r="A23" s="65"/>
      <c r="B23" s="65"/>
      <c r="C23" s="65"/>
      <c r="D23" s="65"/>
      <c r="E23" s="65" t="s">
        <v>299</v>
      </c>
      <c r="F23" s="65"/>
      <c r="G23" s="19" t="s">
        <v>77</v>
      </c>
      <c r="H23" s="46" t="str">
        <f>IF(TOC!$D$23="positive",IF('T01.03'!$F$52&lt;0,'T01.03'!$F$52,0),"")</f>
        <v/>
      </c>
    </row>
    <row r="24" spans="1:8">
      <c r="A24" s="65"/>
      <c r="B24" s="65"/>
      <c r="C24" s="65"/>
      <c r="D24" s="65"/>
      <c r="E24" s="65" t="s">
        <v>300</v>
      </c>
      <c r="F24" s="65"/>
      <c r="G24" s="19" t="s">
        <v>78</v>
      </c>
      <c r="H24" s="9"/>
    </row>
    <row r="25" spans="1:8" ht="14.65" customHeight="1">
      <c r="A25" s="65"/>
      <c r="B25" s="65"/>
      <c r="C25" s="65"/>
      <c r="D25" s="65"/>
      <c r="E25" s="65" t="s">
        <v>301</v>
      </c>
      <c r="F25" s="65"/>
      <c r="G25" s="19" t="s">
        <v>79</v>
      </c>
      <c r="H25" s="8"/>
    </row>
    <row r="26" spans="1:8" ht="14.65" customHeight="1">
      <c r="A26" s="65"/>
      <c r="B26" s="65"/>
      <c r="C26" s="65"/>
      <c r="D26" s="65"/>
      <c r="E26" s="65" t="s">
        <v>302</v>
      </c>
      <c r="F26" s="65"/>
      <c r="G26" s="19" t="s">
        <v>80</v>
      </c>
      <c r="H26" s="9"/>
    </row>
    <row r="27" spans="1:8" ht="14.65" customHeight="1">
      <c r="A27" s="65"/>
      <c r="B27" s="65"/>
      <c r="C27" s="65"/>
      <c r="D27" s="65"/>
      <c r="E27" s="65" t="s">
        <v>303</v>
      </c>
      <c r="F27" s="65"/>
      <c r="G27" s="19" t="s">
        <v>81</v>
      </c>
      <c r="H27" s="8"/>
    </row>
    <row r="28" spans="1:8" ht="14.65" customHeight="1">
      <c r="A28" s="65"/>
      <c r="B28" s="65"/>
      <c r="C28" s="65"/>
      <c r="D28" s="65"/>
      <c r="E28" s="65" t="s">
        <v>304</v>
      </c>
      <c r="F28" s="65"/>
      <c r="G28" s="19" t="s">
        <v>82</v>
      </c>
      <c r="H28" s="9"/>
    </row>
    <row r="29" spans="1:8" ht="14.65" customHeight="1">
      <c r="A29" s="65"/>
      <c r="B29" s="65"/>
      <c r="C29" s="65"/>
      <c r="D29" s="65"/>
      <c r="E29" s="62" t="s">
        <v>305</v>
      </c>
      <c r="F29" s="64"/>
      <c r="G29" s="19" t="s">
        <v>83</v>
      </c>
      <c r="H29" s="8"/>
    </row>
    <row r="30" spans="1:8" ht="14.65" customHeight="1">
      <c r="A30" s="65"/>
      <c r="B30" s="65"/>
      <c r="C30" s="65"/>
      <c r="D30" s="65"/>
      <c r="E30" s="65" t="s">
        <v>306</v>
      </c>
      <c r="F30" s="65"/>
      <c r="G30" s="19" t="s">
        <v>84</v>
      </c>
      <c r="H30" s="9"/>
    </row>
    <row r="31" spans="1:8" ht="14.65" customHeight="1">
      <c r="A31" s="65"/>
      <c r="B31" s="65"/>
      <c r="C31" s="65"/>
      <c r="D31" s="65"/>
      <c r="E31" s="65" t="s">
        <v>307</v>
      </c>
      <c r="F31" s="65"/>
      <c r="G31" s="19" t="s">
        <v>85</v>
      </c>
      <c r="H31" s="8"/>
    </row>
    <row r="32" spans="1:8">
      <c r="A32" s="65"/>
      <c r="B32" s="65"/>
      <c r="C32" s="65"/>
      <c r="D32" s="65"/>
      <c r="E32" s="65" t="s">
        <v>308</v>
      </c>
      <c r="F32" s="65"/>
      <c r="G32" s="19" t="s">
        <v>86</v>
      </c>
      <c r="H32" s="9"/>
    </row>
    <row r="33" spans="1:8" ht="50.65" customHeight="1">
      <c r="A33" s="65"/>
      <c r="B33" s="65"/>
      <c r="C33" s="65"/>
      <c r="D33" s="65" t="s">
        <v>309</v>
      </c>
      <c r="E33" s="65"/>
      <c r="F33" s="65"/>
      <c r="G33" s="19" t="s">
        <v>87</v>
      </c>
      <c r="H33" s="8"/>
    </row>
    <row r="57" s="16" customFormat="1" ht="15" customHeight="1"/>
  </sheetData>
  <sheetProtection algorithmName="SHA-512" hashValue="0ViTtdP+UGFOJnjt8h7dAsy9+SGC3vqjOAcMBULQh1oCdHt+fsEn/vZ575F+fdQCdySvA0e31syVMnlCpjHR5A==" saltValue="mn1aJJAxZgpD1F2PuUdvXw==" spinCount="100000" sheet="1"/>
  <mergeCells count="32">
    <mergeCell ref="D33:F33"/>
    <mergeCell ref="D16:F16"/>
    <mergeCell ref="D17:F17"/>
    <mergeCell ref="D18:D32"/>
    <mergeCell ref="E18:F18"/>
    <mergeCell ref="E19:E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:G4"/>
    <mergeCell ref="A5:A33"/>
    <mergeCell ref="B5:F5"/>
    <mergeCell ref="B6:B33"/>
    <mergeCell ref="C6:F6"/>
    <mergeCell ref="C7:C33"/>
    <mergeCell ref="D7:F7"/>
    <mergeCell ref="D8:F8"/>
    <mergeCell ref="D9:F9"/>
    <mergeCell ref="D10:D12"/>
    <mergeCell ref="E10:F10"/>
    <mergeCell ref="E11:F11"/>
    <mergeCell ref="E12:F12"/>
    <mergeCell ref="D13:F13"/>
    <mergeCell ref="D14:F14"/>
    <mergeCell ref="D15:F15"/>
  </mergeCells>
  <hyperlinks>
    <hyperlink ref="A1" location="'TOC'!B32" display="TOC" xr:uid="{2F34A3EC-835D-47AF-8059-527AD9CBDC3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BV5"/>
  <sheetViews>
    <sheetView workbookViewId="0"/>
  </sheetViews>
  <sheetFormatPr defaultRowHeight="15"/>
  <sheetData>
    <row r="1" spans="1:74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  <c r="G1" t="s">
        <v>316</v>
      </c>
      <c r="H1" t="s">
        <v>317</v>
      </c>
      <c r="I1" t="s">
        <v>318</v>
      </c>
      <c r="J1" t="s">
        <v>319</v>
      </c>
      <c r="K1" t="s">
        <v>320</v>
      </c>
      <c r="L1" t="s">
        <v>321</v>
      </c>
      <c r="M1" t="s">
        <v>322</v>
      </c>
      <c r="N1" t="s">
        <v>323</v>
      </c>
      <c r="O1" t="s">
        <v>324</v>
      </c>
      <c r="P1" t="s">
        <v>325</v>
      </c>
      <c r="Q1" t="s">
        <v>326</v>
      </c>
      <c r="R1" t="s">
        <v>327</v>
      </c>
      <c r="S1" t="s">
        <v>328</v>
      </c>
      <c r="T1" t="s">
        <v>329</v>
      </c>
      <c r="U1" t="s">
        <v>330</v>
      </c>
      <c r="V1" t="s">
        <v>331</v>
      </c>
      <c r="W1" t="s">
        <v>332</v>
      </c>
      <c r="X1" t="s">
        <v>10</v>
      </c>
      <c r="Y1" t="s">
        <v>333</v>
      </c>
      <c r="Z1" t="s">
        <v>334</v>
      </c>
      <c r="AA1" t="s">
        <v>335</v>
      </c>
      <c r="AB1" t="s">
        <v>336</v>
      </c>
      <c r="AC1" t="s">
        <v>337</v>
      </c>
      <c r="AD1" t="s">
        <v>338</v>
      </c>
      <c r="AE1" t="s">
        <v>339</v>
      </c>
      <c r="AF1" t="s">
        <v>340</v>
      </c>
      <c r="AG1" t="s">
        <v>341</v>
      </c>
      <c r="AH1" t="s">
        <v>342</v>
      </c>
      <c r="AI1" t="s">
        <v>343</v>
      </c>
      <c r="AJ1" t="s">
        <v>344</v>
      </c>
      <c r="AK1" t="s">
        <v>345</v>
      </c>
      <c r="AL1" t="s">
        <v>346</v>
      </c>
      <c r="AM1" t="s">
        <v>347</v>
      </c>
      <c r="AN1" t="s">
        <v>348</v>
      </c>
      <c r="AO1" t="s">
        <v>349</v>
      </c>
      <c r="AP1" t="s">
        <v>350</v>
      </c>
      <c r="AQ1" t="s">
        <v>351</v>
      </c>
      <c r="AR1" t="s">
        <v>352</v>
      </c>
      <c r="AS1" t="s">
        <v>353</v>
      </c>
      <c r="AT1" t="s">
        <v>354</v>
      </c>
      <c r="AU1" t="s">
        <v>355</v>
      </c>
      <c r="AV1" t="s">
        <v>356</v>
      </c>
      <c r="AW1" t="s">
        <v>357</v>
      </c>
      <c r="AX1" t="s">
        <v>358</v>
      </c>
      <c r="AY1" t="s">
        <v>359</v>
      </c>
      <c r="AZ1" t="s">
        <v>360</v>
      </c>
      <c r="BA1" t="s">
        <v>361</v>
      </c>
      <c r="BB1" t="s">
        <v>362</v>
      </c>
      <c r="BC1" t="s">
        <v>363</v>
      </c>
      <c r="BD1" t="s">
        <v>364</v>
      </c>
      <c r="BE1" t="s">
        <v>365</v>
      </c>
      <c r="BF1" t="s">
        <v>366</v>
      </c>
      <c r="BG1" t="s">
        <v>367</v>
      </c>
      <c r="BH1" t="s">
        <v>368</v>
      </c>
      <c r="BI1" t="s">
        <v>369</v>
      </c>
      <c r="BJ1" t="s">
        <v>370</v>
      </c>
      <c r="BK1" t="s">
        <v>371</v>
      </c>
      <c r="BL1" t="s">
        <v>372</v>
      </c>
      <c r="BM1" t="s">
        <v>373</v>
      </c>
      <c r="BN1" t="s">
        <v>374</v>
      </c>
      <c r="BO1" t="s">
        <v>375</v>
      </c>
      <c r="BP1" t="s">
        <v>376</v>
      </c>
      <c r="BQ1" t="s">
        <v>377</v>
      </c>
      <c r="BR1" t="s">
        <v>378</v>
      </c>
      <c r="BS1" t="s">
        <v>379</v>
      </c>
      <c r="BT1" t="s">
        <v>380</v>
      </c>
      <c r="BU1" t="s">
        <v>381</v>
      </c>
      <c r="BV1" t="s">
        <v>382</v>
      </c>
    </row>
    <row r="2" spans="1:74">
      <c r="A2" t="s">
        <v>383</v>
      </c>
      <c r="B2" t="s">
        <v>384</v>
      </c>
    </row>
    <row r="3" spans="1:74">
      <c r="A3" t="s">
        <v>385</v>
      </c>
      <c r="B3" t="s">
        <v>386</v>
      </c>
    </row>
    <row r="4" spans="1:74">
      <c r="A4" t="s">
        <v>387</v>
      </c>
      <c r="B4" t="s">
        <v>388</v>
      </c>
    </row>
    <row r="5" spans="1:74">
      <c r="A5" t="s">
        <v>389</v>
      </c>
      <c r="B5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</sheetPr>
  <dimension ref="A1:C7"/>
  <sheetViews>
    <sheetView zoomScale="205" zoomScaleNormal="205" workbookViewId="0">
      <pane ySplit="1" topLeftCell="A2" activePane="bottomLeft" state="frozen"/>
      <selection pane="bottomLeft" activeCell="D13" sqref="D13"/>
    </sheetView>
  </sheetViews>
  <sheetFormatPr defaultRowHeight="15"/>
  <cols>
    <col min="1" max="2" width="10" style="16" customWidth="1"/>
    <col min="3" max="3" width="15" style="16" customWidth="1"/>
    <col min="4" max="16384" width="9.140625" style="16"/>
  </cols>
  <sheetData>
    <row r="1" spans="1:3" ht="15" customHeight="1">
      <c r="A1" s="4" t="s">
        <v>43</v>
      </c>
      <c r="B1" s="5" t="s">
        <v>20</v>
      </c>
    </row>
    <row r="2" spans="1:3" ht="15" customHeight="1"/>
    <row r="3" spans="1:3" ht="22.5">
      <c r="A3" s="58"/>
      <c r="B3" s="58"/>
      <c r="C3" s="40" t="s">
        <v>44</v>
      </c>
    </row>
    <row r="4" spans="1:3">
      <c r="A4" s="58"/>
      <c r="B4" s="58"/>
      <c r="C4" s="19" t="s">
        <v>45</v>
      </c>
    </row>
    <row r="5" spans="1:3" ht="22.5">
      <c r="A5" s="21" t="s">
        <v>46</v>
      </c>
      <c r="B5" s="19" t="s">
        <v>45</v>
      </c>
      <c r="C5" s="6"/>
    </row>
    <row r="6" spans="1:3" ht="22.5">
      <c r="A6" s="21" t="s">
        <v>47</v>
      </c>
      <c r="B6" s="19" t="s">
        <v>48</v>
      </c>
      <c r="C6" s="7"/>
    </row>
    <row r="7" spans="1:3" ht="15" customHeight="1"/>
  </sheetData>
  <sheetProtection sheet="1" objects="1" scenarios="1" sort="0" autoFilter="0"/>
  <mergeCells count="1">
    <mergeCell ref="A3:B4"/>
  </mergeCells>
  <hyperlinks>
    <hyperlink ref="A1" location="'TOC'!B14" display="TOC" xr:uid="{00000000-0004-0000-0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_dropDownSheet!$A$3:$B$3</xm:f>
          </x14:formula1>
          <xm:sqref>C5</xm:sqref>
        </x14:dataValidation>
        <x14:dataValidation type="list" allowBlank="1" showInputMessage="1" showErrorMessage="1" xr:uid="{00000000-0002-0000-0100-000001000000}">
          <x14:formula1>
            <xm:f>_dropDownSheet!$A$4:$B$4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H35"/>
  <sheetViews>
    <sheetView zoomScale="175" zoomScaleNormal="175" workbookViewId="0">
      <pane ySplit="1" topLeftCell="A17" activePane="bottomLeft" state="frozen"/>
      <selection pane="bottomLeft" activeCell="F35" sqref="F35"/>
    </sheetView>
  </sheetViews>
  <sheetFormatPr defaultRowHeight="15"/>
  <cols>
    <col min="1" max="4" width="15" style="16" customWidth="1"/>
    <col min="5" max="5" width="10" style="16" customWidth="1"/>
    <col min="6" max="6" width="15" style="16" customWidth="1"/>
    <col min="7" max="16384" width="9.140625" style="16"/>
  </cols>
  <sheetData>
    <row r="1" spans="1:6" ht="15" customHeight="1">
      <c r="A1" s="4" t="s">
        <v>43</v>
      </c>
      <c r="B1" s="5" t="s">
        <v>23</v>
      </c>
    </row>
    <row r="2" spans="1:6" ht="15" customHeight="1"/>
    <row r="3" spans="1:6">
      <c r="A3" s="58"/>
      <c r="B3" s="58"/>
      <c r="C3" s="58"/>
      <c r="D3" s="58"/>
      <c r="E3" s="58"/>
      <c r="F3" s="40" t="s">
        <v>49</v>
      </c>
    </row>
    <row r="4" spans="1:6">
      <c r="A4" s="58"/>
      <c r="B4" s="58"/>
      <c r="C4" s="58"/>
      <c r="D4" s="58"/>
      <c r="E4" s="58"/>
      <c r="F4" s="19" t="s">
        <v>45</v>
      </c>
    </row>
    <row r="5" spans="1:6">
      <c r="A5" s="73" t="s">
        <v>413</v>
      </c>
      <c r="B5" s="74"/>
      <c r="C5" s="74"/>
      <c r="D5" s="74"/>
      <c r="E5" s="19" t="s">
        <v>45</v>
      </c>
      <c r="F5" s="46" t="str">
        <f>IF(TOC!$D$15="positive",SUM($F$6,$F$7,$F$8),"")</f>
        <v/>
      </c>
    </row>
    <row r="6" spans="1:6">
      <c r="A6" s="73"/>
      <c r="B6" s="65" t="s">
        <v>50</v>
      </c>
      <c r="C6" s="65"/>
      <c r="D6" s="65"/>
      <c r="E6" s="19" t="s">
        <v>48</v>
      </c>
      <c r="F6" s="10"/>
    </row>
    <row r="7" spans="1:6" ht="34.5" customHeight="1">
      <c r="A7" s="73"/>
      <c r="B7" s="65" t="s">
        <v>52</v>
      </c>
      <c r="C7" s="65"/>
      <c r="D7" s="65"/>
      <c r="E7" s="19" t="s">
        <v>53</v>
      </c>
      <c r="F7" s="9"/>
    </row>
    <row r="8" spans="1:6">
      <c r="A8" s="73"/>
      <c r="B8" s="65" t="s">
        <v>54</v>
      </c>
      <c r="C8" s="66"/>
      <c r="D8" s="66"/>
      <c r="E8" s="19" t="s">
        <v>55</v>
      </c>
      <c r="F8" s="8"/>
    </row>
    <row r="9" spans="1:6" ht="36" customHeight="1">
      <c r="A9" s="73"/>
      <c r="B9" s="65"/>
      <c r="C9" s="65" t="s">
        <v>56</v>
      </c>
      <c r="D9" s="65"/>
      <c r="E9" s="19" t="s">
        <v>57</v>
      </c>
      <c r="F9" s="9"/>
    </row>
    <row r="10" spans="1:6">
      <c r="A10" s="70" t="s">
        <v>404</v>
      </c>
      <c r="B10" s="66"/>
      <c r="C10" s="66"/>
      <c r="D10" s="66"/>
      <c r="E10" s="19" t="s">
        <v>67</v>
      </c>
      <c r="F10" s="46" t="str">
        <f>IF(TOC!$D$15="positive",SUM($F$11,$F$12,$F$13,$F$14),"")</f>
        <v/>
      </c>
    </row>
    <row r="11" spans="1:6">
      <c r="A11" s="71"/>
      <c r="B11" s="65" t="s">
        <v>59</v>
      </c>
      <c r="C11" s="65"/>
      <c r="D11" s="65"/>
      <c r="E11" s="19" t="s">
        <v>68</v>
      </c>
      <c r="F11" s="8"/>
    </row>
    <row r="12" spans="1:6">
      <c r="A12" s="71"/>
      <c r="B12" s="65" t="s">
        <v>61</v>
      </c>
      <c r="C12" s="65"/>
      <c r="D12" s="65"/>
      <c r="E12" s="19" t="s">
        <v>69</v>
      </c>
      <c r="F12" s="9"/>
    </row>
    <row r="13" spans="1:6">
      <c r="A13" s="71"/>
      <c r="B13" s="65" t="s">
        <v>63</v>
      </c>
      <c r="C13" s="65"/>
      <c r="D13" s="65"/>
      <c r="E13" s="19" t="s">
        <v>70</v>
      </c>
      <c r="F13" s="8"/>
    </row>
    <row r="14" spans="1:6">
      <c r="A14" s="71"/>
      <c r="B14" s="65" t="s">
        <v>65</v>
      </c>
      <c r="C14" s="66"/>
      <c r="D14" s="66"/>
      <c r="E14" s="19" t="s">
        <v>71</v>
      </c>
      <c r="F14" s="46" t="str">
        <f>IF(TOC!$D$15="positive",SUM($F$15,$F$16),"")</f>
        <v/>
      </c>
    </row>
    <row r="15" spans="1:6">
      <c r="A15" s="71"/>
      <c r="B15" s="65"/>
      <c r="C15" s="65" t="s">
        <v>72</v>
      </c>
      <c r="D15" s="65"/>
      <c r="E15" s="19" t="s">
        <v>73</v>
      </c>
      <c r="F15" s="8"/>
    </row>
    <row r="16" spans="1:6">
      <c r="A16" s="72"/>
      <c r="B16" s="65"/>
      <c r="C16" s="65" t="s">
        <v>74</v>
      </c>
      <c r="D16" s="65"/>
      <c r="E16" s="19" t="s">
        <v>75</v>
      </c>
      <c r="F16" s="9"/>
    </row>
    <row r="17" spans="1:8">
      <c r="A17" s="65" t="s">
        <v>119</v>
      </c>
      <c r="B17" s="66"/>
      <c r="C17" s="66"/>
      <c r="D17" s="66"/>
      <c r="E17" s="19" t="s">
        <v>120</v>
      </c>
      <c r="F17" s="46" t="str">
        <f>IF(TOC!$D$15="positive",SUM($F$18,$F$19),"")</f>
        <v/>
      </c>
    </row>
    <row r="18" spans="1:8">
      <c r="A18" s="65"/>
      <c r="B18" s="65" t="s">
        <v>121</v>
      </c>
      <c r="C18" s="65"/>
      <c r="D18" s="65"/>
      <c r="E18" s="19" t="s">
        <v>122</v>
      </c>
      <c r="F18" s="8"/>
    </row>
    <row r="19" spans="1:8">
      <c r="A19" s="65"/>
      <c r="B19" s="65" t="s">
        <v>123</v>
      </c>
      <c r="C19" s="65"/>
      <c r="D19" s="65"/>
      <c r="E19" s="19" t="s">
        <v>124</v>
      </c>
      <c r="F19" s="9"/>
    </row>
    <row r="20" spans="1:8">
      <c r="A20" s="65" t="s">
        <v>125</v>
      </c>
      <c r="B20" s="66"/>
      <c r="C20" s="66"/>
      <c r="D20" s="66"/>
      <c r="E20" s="19" t="s">
        <v>126</v>
      </c>
      <c r="F20" s="46" t="str">
        <f>IF(TOC!$D$15="positive",SUM($F$21,$F$22),"")</f>
        <v/>
      </c>
      <c r="H20" s="20"/>
    </row>
    <row r="21" spans="1:8">
      <c r="A21" s="65"/>
      <c r="B21" s="65" t="s">
        <v>127</v>
      </c>
      <c r="C21" s="65"/>
      <c r="D21" s="65"/>
      <c r="E21" s="19" t="s">
        <v>128</v>
      </c>
      <c r="F21" s="9"/>
    </row>
    <row r="22" spans="1:8">
      <c r="A22" s="68"/>
      <c r="B22" s="65" t="s">
        <v>129</v>
      </c>
      <c r="C22" s="65"/>
      <c r="D22" s="65"/>
      <c r="E22" s="19" t="s">
        <v>130</v>
      </c>
      <c r="F22" s="8"/>
    </row>
    <row r="23" spans="1:8">
      <c r="A23" s="69" t="s">
        <v>131</v>
      </c>
      <c r="B23" s="66"/>
      <c r="C23" s="66"/>
      <c r="D23" s="66"/>
      <c r="E23" s="19" t="s">
        <v>132</v>
      </c>
      <c r="F23" s="46" t="str">
        <f>IF(TOC!$D$15="positive",SUM($F$24,$F$25),"")</f>
        <v/>
      </c>
    </row>
    <row r="24" spans="1:8">
      <c r="A24" s="65"/>
      <c r="B24" s="65" t="s">
        <v>133</v>
      </c>
      <c r="C24" s="65"/>
      <c r="D24" s="65"/>
      <c r="E24" s="19" t="s">
        <v>134</v>
      </c>
      <c r="F24" s="8"/>
    </row>
    <row r="25" spans="1:8">
      <c r="A25" s="65"/>
      <c r="B25" s="65" t="s">
        <v>135</v>
      </c>
      <c r="C25" s="65"/>
      <c r="D25" s="65"/>
      <c r="E25" s="19" t="s">
        <v>136</v>
      </c>
      <c r="F25" s="9"/>
    </row>
    <row r="26" spans="1:8">
      <c r="A26" s="65" t="s">
        <v>137</v>
      </c>
      <c r="B26" s="66"/>
      <c r="C26" s="66"/>
      <c r="D26" s="66"/>
      <c r="E26" s="19" t="s">
        <v>138</v>
      </c>
      <c r="F26" s="46" t="str">
        <f>IF(TOC!$D$15="positive",SUM($F$27,$F$28),"")</f>
        <v/>
      </c>
    </row>
    <row r="27" spans="1:8">
      <c r="A27" s="65"/>
      <c r="B27" s="65" t="s">
        <v>139</v>
      </c>
      <c r="C27" s="65"/>
      <c r="D27" s="65"/>
      <c r="E27" s="19" t="s">
        <v>140</v>
      </c>
      <c r="F27" s="9"/>
    </row>
    <row r="28" spans="1:8">
      <c r="A28" s="65"/>
      <c r="B28" s="65" t="s">
        <v>141</v>
      </c>
      <c r="C28" s="65"/>
      <c r="D28" s="65"/>
      <c r="E28" s="19" t="s">
        <v>142</v>
      </c>
      <c r="F28" s="8"/>
    </row>
    <row r="29" spans="1:8" ht="14.65" customHeight="1">
      <c r="A29" s="65" t="s">
        <v>412</v>
      </c>
      <c r="B29" s="66"/>
      <c r="C29" s="66"/>
      <c r="D29" s="66"/>
      <c r="E29" s="19" t="s">
        <v>144</v>
      </c>
      <c r="F29" s="56" t="str">
        <f>IF(TOC!$D$15="positive",SUM($F$30,$F$31,$F$32,$F$33),"")</f>
        <v/>
      </c>
    </row>
    <row r="30" spans="1:8" ht="14.65" customHeight="1">
      <c r="A30" s="62"/>
      <c r="B30" s="67" t="s">
        <v>414</v>
      </c>
      <c r="C30" s="63"/>
      <c r="D30" s="64"/>
      <c r="E30" s="44" t="s">
        <v>415</v>
      </c>
      <c r="F30" s="11"/>
      <c r="H30" s="45"/>
    </row>
    <row r="31" spans="1:8" ht="14.65" customHeight="1">
      <c r="A31" s="65"/>
      <c r="B31" s="65" t="s">
        <v>392</v>
      </c>
      <c r="C31" s="65"/>
      <c r="D31" s="65"/>
      <c r="E31" s="19" t="s">
        <v>146</v>
      </c>
      <c r="F31" s="10"/>
    </row>
    <row r="32" spans="1:8" ht="14.65" customHeight="1">
      <c r="A32" s="65"/>
      <c r="B32" s="65" t="s">
        <v>393</v>
      </c>
      <c r="C32" s="65"/>
      <c r="D32" s="65"/>
      <c r="E32" s="19" t="s">
        <v>147</v>
      </c>
      <c r="F32" s="11"/>
    </row>
    <row r="33" spans="1:6" ht="14.65" customHeight="1">
      <c r="A33" s="65"/>
      <c r="B33" s="65" t="s">
        <v>143</v>
      </c>
      <c r="C33" s="65"/>
      <c r="D33" s="65"/>
      <c r="E33" s="19" t="s">
        <v>148</v>
      </c>
      <c r="F33" s="10"/>
    </row>
    <row r="34" spans="1:6">
      <c r="A34" s="62" t="s">
        <v>397</v>
      </c>
      <c r="B34" s="63"/>
      <c r="C34" s="63"/>
      <c r="D34" s="64"/>
      <c r="E34" s="19" t="s">
        <v>391</v>
      </c>
      <c r="F34" s="46" t="str">
        <f>IF(TOC!$D$15="positive",SUM($F$5,$F$10,$F$17,$F$20,$F$23,$F$26,$F$29,),"")</f>
        <v/>
      </c>
    </row>
    <row r="35" spans="1:6" ht="15" customHeight="1"/>
  </sheetData>
  <sheetProtection algorithmName="SHA-512" hashValue="zgNLMx0W8YD+5CzgPMVczTrYfE8NMpwFMh8/enBASZt1DOuuAXW21TRAURiCCWwitlPwo0mUSGbqWb8SR/4U4w==" saltValue="PR0C+IdD9HYgUDCsJSWUkg==" spinCount="100000" sheet="1"/>
  <mergeCells count="40">
    <mergeCell ref="A3:E4"/>
    <mergeCell ref="A5:A9"/>
    <mergeCell ref="B5:D5"/>
    <mergeCell ref="B6:D6"/>
    <mergeCell ref="B7:D7"/>
    <mergeCell ref="B8:B9"/>
    <mergeCell ref="C8:D8"/>
    <mergeCell ref="C9:D9"/>
    <mergeCell ref="A10:A16"/>
    <mergeCell ref="B10:D10"/>
    <mergeCell ref="B11:D11"/>
    <mergeCell ref="B12:D12"/>
    <mergeCell ref="B13:D13"/>
    <mergeCell ref="B14:B16"/>
    <mergeCell ref="C14:D14"/>
    <mergeCell ref="C15:D15"/>
    <mergeCell ref="C16:D16"/>
    <mergeCell ref="A17:A19"/>
    <mergeCell ref="B17:D17"/>
    <mergeCell ref="B18:D18"/>
    <mergeCell ref="B19:D19"/>
    <mergeCell ref="B29:D29"/>
    <mergeCell ref="A20:A22"/>
    <mergeCell ref="B20:D20"/>
    <mergeCell ref="B21:D21"/>
    <mergeCell ref="B22:D22"/>
    <mergeCell ref="A23:A25"/>
    <mergeCell ref="B23:D23"/>
    <mergeCell ref="B24:D24"/>
    <mergeCell ref="B25:D25"/>
    <mergeCell ref="A34:D34"/>
    <mergeCell ref="A26:A28"/>
    <mergeCell ref="B26:D26"/>
    <mergeCell ref="B27:D27"/>
    <mergeCell ref="B28:D28"/>
    <mergeCell ref="A29:A33"/>
    <mergeCell ref="B32:D32"/>
    <mergeCell ref="B31:D31"/>
    <mergeCell ref="B33:D33"/>
    <mergeCell ref="B30:D30"/>
  </mergeCells>
  <phoneticPr fontId="8" type="noConversion"/>
  <hyperlinks>
    <hyperlink ref="A1" location="'TOC'!B15" display="TOC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/>
  </sheetPr>
  <dimension ref="A1:I54"/>
  <sheetViews>
    <sheetView tabSelected="1" zoomScale="145" zoomScaleNormal="145" workbookViewId="0">
      <pane ySplit="1" topLeftCell="A3" activePane="bottomLeft" state="frozen"/>
      <selection pane="bottomLeft" activeCell="I16" sqref="I16"/>
    </sheetView>
  </sheetViews>
  <sheetFormatPr defaultRowHeight="15"/>
  <cols>
    <col min="1" max="4" width="15" style="16" customWidth="1"/>
    <col min="5" max="5" width="10" style="16" customWidth="1"/>
    <col min="6" max="6" width="15" style="16" customWidth="1"/>
    <col min="7" max="8" width="9.140625" style="16"/>
    <col min="9" max="9" width="40.7109375" style="16" customWidth="1"/>
    <col min="10" max="12" width="9.140625" style="16"/>
    <col min="13" max="13" width="166.28515625" style="16" bestFit="1" customWidth="1"/>
    <col min="14" max="16384" width="9.140625" style="16"/>
  </cols>
  <sheetData>
    <row r="1" spans="1:9" ht="15" customHeight="1">
      <c r="A1" s="4" t="s">
        <v>43</v>
      </c>
      <c r="B1" s="5" t="s">
        <v>26</v>
      </c>
    </row>
    <row r="2" spans="1:9" ht="15" customHeight="1"/>
    <row r="3" spans="1:9" ht="14.65" customHeight="1">
      <c r="A3" s="85"/>
      <c r="B3" s="86"/>
      <c r="C3" s="86"/>
      <c r="D3" s="86"/>
      <c r="E3" s="87"/>
      <c r="F3" s="17" t="s">
        <v>49</v>
      </c>
    </row>
    <row r="4" spans="1:9" ht="14.65" customHeight="1">
      <c r="A4" s="88"/>
      <c r="B4" s="89"/>
      <c r="C4" s="89"/>
      <c r="D4" s="89"/>
      <c r="E4" s="90"/>
      <c r="F4" s="18" t="s">
        <v>45</v>
      </c>
    </row>
    <row r="5" spans="1:9" ht="14.65" customHeight="1">
      <c r="A5" s="75" t="s">
        <v>149</v>
      </c>
      <c r="B5" s="81"/>
      <c r="C5" s="84"/>
      <c r="D5" s="82"/>
      <c r="E5" s="19" t="s">
        <v>45</v>
      </c>
      <c r="F5" s="30" t="str">
        <f>IF(TOC!$D$15="positive",SUM($F$6,$F$7,$F$8,$F$9,$F$10),"")</f>
        <v/>
      </c>
    </row>
    <row r="6" spans="1:9" ht="14.65" customHeight="1">
      <c r="A6" s="76"/>
      <c r="B6" s="83" t="s">
        <v>59</v>
      </c>
      <c r="C6" s="84"/>
      <c r="D6" s="82"/>
      <c r="E6" s="19" t="s">
        <v>48</v>
      </c>
      <c r="F6" s="15"/>
      <c r="H6" s="20"/>
    </row>
    <row r="7" spans="1:9" ht="13.5" customHeight="1">
      <c r="A7" s="76"/>
      <c r="B7" s="65" t="s">
        <v>150</v>
      </c>
      <c r="C7" s="65"/>
      <c r="D7" s="65"/>
      <c r="E7" s="19" t="s">
        <v>51</v>
      </c>
      <c r="F7" s="22"/>
    </row>
    <row r="8" spans="1:9" ht="13.5" customHeight="1">
      <c r="A8" s="76"/>
      <c r="B8" s="65" t="s">
        <v>151</v>
      </c>
      <c r="C8" s="65"/>
      <c r="D8" s="65"/>
      <c r="E8" s="19" t="s">
        <v>55</v>
      </c>
      <c r="F8" s="15"/>
    </row>
    <row r="9" spans="1:9" ht="13.5" customHeight="1">
      <c r="A9" s="76"/>
      <c r="B9" s="65" t="s">
        <v>152</v>
      </c>
      <c r="C9" s="65"/>
      <c r="D9" s="65"/>
      <c r="E9" s="19" t="s">
        <v>57</v>
      </c>
      <c r="F9" s="22"/>
    </row>
    <row r="10" spans="1:9" ht="14.65" customHeight="1">
      <c r="A10" s="76"/>
      <c r="B10" s="75" t="s">
        <v>153</v>
      </c>
      <c r="C10" s="81"/>
      <c r="D10" s="82"/>
      <c r="E10" s="19" t="s">
        <v>58</v>
      </c>
      <c r="F10" s="30" t="str">
        <f>IF(TOC!$D$15="positive",SUM($F$11,$F$12),"")</f>
        <v/>
      </c>
    </row>
    <row r="11" spans="1:9" ht="14.65" customHeight="1">
      <c r="A11" s="76"/>
      <c r="B11" s="76"/>
      <c r="C11" s="62" t="s">
        <v>72</v>
      </c>
      <c r="D11" s="64"/>
      <c r="E11" s="23" t="s">
        <v>60</v>
      </c>
      <c r="F11" s="8"/>
    </row>
    <row r="12" spans="1:9" ht="14.65" customHeight="1">
      <c r="A12" s="77"/>
      <c r="B12" s="77"/>
      <c r="C12" s="62" t="s">
        <v>74</v>
      </c>
      <c r="D12" s="64"/>
      <c r="E12" s="24" t="s">
        <v>62</v>
      </c>
      <c r="F12" s="15"/>
    </row>
    <row r="13" spans="1:9" ht="12.4" customHeight="1">
      <c r="A13" s="78" t="s">
        <v>154</v>
      </c>
      <c r="B13" s="81"/>
      <c r="C13" s="84"/>
      <c r="D13" s="82"/>
      <c r="E13" s="19" t="s">
        <v>81</v>
      </c>
      <c r="F13" s="31" t="str">
        <f>IF(TOC!$D$15="positive",SUM($F$14,$F$15,$F$17),"")</f>
        <v/>
      </c>
    </row>
    <row r="14" spans="1:9" ht="14.65" customHeight="1">
      <c r="A14" s="79"/>
      <c r="B14" s="62" t="s">
        <v>151</v>
      </c>
      <c r="C14" s="63"/>
      <c r="D14" s="64"/>
      <c r="E14" s="19" t="s">
        <v>82</v>
      </c>
      <c r="F14" s="15"/>
    </row>
    <row r="15" spans="1:9" ht="14.65" customHeight="1">
      <c r="A15" s="79"/>
      <c r="B15" s="78" t="s">
        <v>152</v>
      </c>
      <c r="C15" s="81"/>
      <c r="D15" s="82"/>
      <c r="E15" s="19" t="s">
        <v>83</v>
      </c>
      <c r="F15" s="22"/>
    </row>
    <row r="16" spans="1:9" ht="32.65" customHeight="1">
      <c r="A16" s="79"/>
      <c r="B16" s="79"/>
      <c r="C16" s="25" t="s">
        <v>155</v>
      </c>
      <c r="D16" s="26"/>
      <c r="E16" s="19" t="s">
        <v>84</v>
      </c>
      <c r="F16" s="27"/>
      <c r="I16" s="28"/>
    </row>
    <row r="17" spans="1:6" ht="14.65" customHeight="1">
      <c r="A17" s="79"/>
      <c r="B17" s="78" t="s">
        <v>153</v>
      </c>
      <c r="C17" s="81"/>
      <c r="D17" s="82"/>
      <c r="E17" s="19" t="s">
        <v>88</v>
      </c>
      <c r="F17" s="30" t="str">
        <f>IF(TOC!$D$15="positive",SUM($F$18,$F$19),"")</f>
        <v/>
      </c>
    </row>
    <row r="18" spans="1:6" ht="14.65" customHeight="1">
      <c r="A18" s="79"/>
      <c r="B18" s="79"/>
      <c r="C18" s="62" t="s">
        <v>72</v>
      </c>
      <c r="D18" s="64"/>
      <c r="E18" s="19" t="s">
        <v>89</v>
      </c>
      <c r="F18" s="22"/>
    </row>
    <row r="19" spans="1:6" ht="14.65" customHeight="1">
      <c r="A19" s="80"/>
      <c r="B19" s="80"/>
      <c r="C19" s="62" t="s">
        <v>74</v>
      </c>
      <c r="D19" s="64"/>
      <c r="E19" s="19" t="s">
        <v>90</v>
      </c>
      <c r="F19" s="15"/>
    </row>
    <row r="20" spans="1:6" ht="14.65" customHeight="1">
      <c r="A20" s="75" t="s">
        <v>156</v>
      </c>
      <c r="B20" s="81"/>
      <c r="C20" s="84"/>
      <c r="D20" s="82"/>
      <c r="E20" s="19" t="s">
        <v>93</v>
      </c>
      <c r="F20" s="30" t="str">
        <f>IF(TOC!$D$15="positive",SUM($F$21,$F$22,$F$23,$F$24,$F$25,$F$26),"")</f>
        <v/>
      </c>
    </row>
    <row r="21" spans="1:6" ht="22.15" customHeight="1">
      <c r="A21" s="76"/>
      <c r="B21" s="83" t="s">
        <v>394</v>
      </c>
      <c r="C21" s="84"/>
      <c r="D21" s="82"/>
      <c r="E21" s="18" t="s">
        <v>95</v>
      </c>
      <c r="F21" s="22"/>
    </row>
    <row r="22" spans="1:6" ht="14.65" customHeight="1">
      <c r="A22" s="76"/>
      <c r="B22" s="83" t="s">
        <v>157</v>
      </c>
      <c r="C22" s="84"/>
      <c r="D22" s="82"/>
      <c r="E22" s="18" t="s">
        <v>96</v>
      </c>
      <c r="F22" s="9"/>
    </row>
    <row r="23" spans="1:6" ht="14.65" customHeight="1">
      <c r="A23" s="76"/>
      <c r="B23" s="62" t="s">
        <v>158</v>
      </c>
      <c r="C23" s="63"/>
      <c r="D23" s="64"/>
      <c r="E23" s="18" t="s">
        <v>97</v>
      </c>
      <c r="F23" s="22"/>
    </row>
    <row r="24" spans="1:6" ht="14.65" customHeight="1">
      <c r="A24" s="76"/>
      <c r="B24" s="62" t="s">
        <v>159</v>
      </c>
      <c r="C24" s="63"/>
      <c r="D24" s="64"/>
      <c r="E24" s="18" t="s">
        <v>98</v>
      </c>
      <c r="F24" s="15"/>
    </row>
    <row r="25" spans="1:6" ht="14.65" customHeight="1">
      <c r="A25" s="76"/>
      <c r="B25" s="62" t="s">
        <v>160</v>
      </c>
      <c r="C25" s="63"/>
      <c r="D25" s="64"/>
      <c r="E25" s="18" t="s">
        <v>99</v>
      </c>
      <c r="F25" s="22"/>
    </row>
    <row r="26" spans="1:6" ht="14.65" customHeight="1">
      <c r="A26" s="76"/>
      <c r="B26" s="78" t="s">
        <v>161</v>
      </c>
      <c r="C26" s="81"/>
      <c r="D26" s="82"/>
      <c r="E26" s="19" t="s">
        <v>100</v>
      </c>
      <c r="F26" s="15"/>
    </row>
    <row r="27" spans="1:6" ht="14.65" customHeight="1">
      <c r="A27" s="76"/>
      <c r="B27" s="79"/>
      <c r="C27" s="62" t="s">
        <v>162</v>
      </c>
      <c r="D27" s="64"/>
      <c r="E27" s="19" t="s">
        <v>101</v>
      </c>
      <c r="F27" s="22"/>
    </row>
    <row r="28" spans="1:6" ht="14.65" customHeight="1">
      <c r="A28" s="77"/>
      <c r="B28" s="80"/>
      <c r="C28" s="62" t="s">
        <v>163</v>
      </c>
      <c r="D28" s="64"/>
      <c r="E28" s="19" t="s">
        <v>102</v>
      </c>
      <c r="F28" s="15"/>
    </row>
    <row r="29" spans="1:6" ht="14.65" customHeight="1">
      <c r="A29" s="78" t="s">
        <v>164</v>
      </c>
      <c r="B29" s="81"/>
      <c r="C29" s="84"/>
      <c r="D29" s="82"/>
      <c r="E29" s="18" t="s">
        <v>103</v>
      </c>
      <c r="F29" s="30" t="str">
        <f>IF(TOC!$D$15="positive",SUM($F$30,$F$31),"")</f>
        <v/>
      </c>
    </row>
    <row r="30" spans="1:6" ht="14.65" customHeight="1">
      <c r="A30" s="79"/>
      <c r="B30" s="62" t="s">
        <v>165</v>
      </c>
      <c r="C30" s="63"/>
      <c r="D30" s="64"/>
      <c r="E30" s="18" t="s">
        <v>104</v>
      </c>
      <c r="F30" s="9"/>
    </row>
    <row r="31" spans="1:6">
      <c r="A31" s="80"/>
      <c r="B31" s="62" t="s">
        <v>166</v>
      </c>
      <c r="C31" s="63"/>
      <c r="D31" s="64"/>
      <c r="E31" s="18" t="s">
        <v>105</v>
      </c>
      <c r="F31" s="22"/>
    </row>
    <row r="32" spans="1:6">
      <c r="A32" s="75" t="s">
        <v>167</v>
      </c>
      <c r="B32" s="81"/>
      <c r="C32" s="81"/>
      <c r="D32" s="82"/>
      <c r="E32" s="18" t="s">
        <v>107</v>
      </c>
      <c r="F32" s="32" t="str">
        <f>IF(TOC!$D$15="positive",SUM($F$33,$F$34),"")</f>
        <v/>
      </c>
    </row>
    <row r="33" spans="1:6">
      <c r="A33" s="75"/>
      <c r="B33" s="83" t="s">
        <v>395</v>
      </c>
      <c r="C33" s="83"/>
      <c r="D33" s="82"/>
      <c r="E33" s="29" t="s">
        <v>109</v>
      </c>
      <c r="F33" s="8"/>
    </row>
    <row r="34" spans="1:6">
      <c r="A34" s="75"/>
      <c r="B34" s="83" t="s">
        <v>167</v>
      </c>
      <c r="C34" s="83"/>
      <c r="D34" s="82"/>
      <c r="E34" s="29" t="s">
        <v>111</v>
      </c>
      <c r="F34" s="14"/>
    </row>
    <row r="35" spans="1:6">
      <c r="A35" s="62" t="s">
        <v>396</v>
      </c>
      <c r="B35" s="63"/>
      <c r="C35" s="63"/>
      <c r="D35" s="64"/>
      <c r="E35" s="29" t="s">
        <v>113</v>
      </c>
      <c r="F35" s="30" t="str">
        <f>IF(TOC!$D$15="positive",SUM($F$5,$F$13,$F$20,$F$29,$F$32),"")</f>
        <v/>
      </c>
    </row>
    <row r="54" s="16" customFormat="1" ht="15" customHeight="1"/>
  </sheetData>
  <sheetProtection algorithmName="SHA-512" hashValue="yuZxBR2gL1BqsmNrPtn4BP0qHCkx8d7EJ0cLdUqawMeQz5D7Hg06jFP8+v4owUy8Fr32NVBioTPYuJefJYq+wQ==" saltValue="uDuNFVxHGiGR2ST/n6lMIQ==" spinCount="100000" sheet="1"/>
  <mergeCells count="40">
    <mergeCell ref="B9:D9"/>
    <mergeCell ref="B7:D7"/>
    <mergeCell ref="B6:D6"/>
    <mergeCell ref="B5:D5"/>
    <mergeCell ref="B22:D22"/>
    <mergeCell ref="B21:D21"/>
    <mergeCell ref="B20:D20"/>
    <mergeCell ref="B8:D8"/>
    <mergeCell ref="B23:D23"/>
    <mergeCell ref="A3:E4"/>
    <mergeCell ref="A13:A19"/>
    <mergeCell ref="B15:B16"/>
    <mergeCell ref="C15:D15"/>
    <mergeCell ref="B17:B19"/>
    <mergeCell ref="C17:D17"/>
    <mergeCell ref="C18:D18"/>
    <mergeCell ref="C19:D19"/>
    <mergeCell ref="A5:A12"/>
    <mergeCell ref="B10:B12"/>
    <mergeCell ref="C10:D10"/>
    <mergeCell ref="C11:D11"/>
    <mergeCell ref="C12:D12"/>
    <mergeCell ref="B14:D14"/>
    <mergeCell ref="B13:D13"/>
    <mergeCell ref="A20:A28"/>
    <mergeCell ref="B26:B28"/>
    <mergeCell ref="C26:D26"/>
    <mergeCell ref="A35:D35"/>
    <mergeCell ref="A29:A31"/>
    <mergeCell ref="A32:A34"/>
    <mergeCell ref="B34:D34"/>
    <mergeCell ref="B33:D33"/>
    <mergeCell ref="B32:D32"/>
    <mergeCell ref="B31:D31"/>
    <mergeCell ref="B30:D30"/>
    <mergeCell ref="B29:D29"/>
    <mergeCell ref="C27:D27"/>
    <mergeCell ref="C28:D28"/>
    <mergeCell ref="B25:D25"/>
    <mergeCell ref="B24:D24"/>
  </mergeCells>
  <phoneticPr fontId="8" type="noConversion"/>
  <hyperlinks>
    <hyperlink ref="A1" location="'TOC'!B16" display="TOC" xr:uid="{00000000-0004-0000-0300-000000000000}"/>
  </hyperlink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/>
  </sheetPr>
  <dimension ref="A1:H65"/>
  <sheetViews>
    <sheetView zoomScale="145" zoomScaleNormal="145" workbookViewId="0">
      <pane ySplit="1" topLeftCell="A2" activePane="bottomLeft" state="frozen"/>
      <selection pane="bottomLeft" activeCell="F6" sqref="F6"/>
    </sheetView>
  </sheetViews>
  <sheetFormatPr defaultRowHeight="15"/>
  <cols>
    <col min="1" max="1" width="16.7109375" style="16" customWidth="1"/>
    <col min="2" max="4" width="15" style="16" customWidth="1"/>
    <col min="5" max="5" width="10" style="16" customWidth="1"/>
    <col min="6" max="6" width="15" style="16" customWidth="1"/>
    <col min="7" max="7" width="9.140625" style="16"/>
    <col min="8" max="13" width="9.28515625" style="16" bestFit="1" customWidth="1"/>
    <col min="14" max="16384" width="9.140625" style="16"/>
  </cols>
  <sheetData>
    <row r="1" spans="1:8" ht="15" customHeight="1">
      <c r="A1" s="4" t="s">
        <v>43</v>
      </c>
      <c r="B1" s="5" t="s">
        <v>29</v>
      </c>
    </row>
    <row r="2" spans="1:8" ht="15" customHeight="1"/>
    <row r="3" spans="1:8">
      <c r="A3" s="58"/>
      <c r="B3" s="58"/>
      <c r="C3" s="58"/>
      <c r="D3" s="58"/>
      <c r="E3" s="58"/>
      <c r="F3" s="40" t="s">
        <v>49</v>
      </c>
    </row>
    <row r="4" spans="1:8">
      <c r="A4" s="58"/>
      <c r="B4" s="58"/>
      <c r="C4" s="58"/>
      <c r="D4" s="58"/>
      <c r="E4" s="58"/>
      <c r="F4" s="19" t="s">
        <v>45</v>
      </c>
    </row>
    <row r="5" spans="1:8" ht="14.65" customHeight="1">
      <c r="A5" s="65" t="s">
        <v>168</v>
      </c>
      <c r="B5" s="66"/>
      <c r="C5" s="66"/>
      <c r="D5" s="66"/>
      <c r="E5" s="19" t="s">
        <v>45</v>
      </c>
      <c r="F5" s="46" t="str">
        <f>IF(TOC!$D$15="positive",SUM($F$6,$F$10),"")</f>
        <v/>
      </c>
    </row>
    <row r="6" spans="1:8" ht="14.65" customHeight="1">
      <c r="A6" s="65"/>
      <c r="B6" s="65" t="s">
        <v>169</v>
      </c>
      <c r="C6" s="66"/>
      <c r="D6" s="66"/>
      <c r="E6" s="19" t="s">
        <v>48</v>
      </c>
      <c r="F6" s="46" t="str">
        <f>IF(TOC!$D$15="positive",SUM($F$8,$F$9),"")</f>
        <v/>
      </c>
    </row>
    <row r="7" spans="1:8" ht="14.65" customHeight="1">
      <c r="A7" s="65"/>
      <c r="B7" s="65"/>
      <c r="C7" s="65" t="s">
        <v>170</v>
      </c>
      <c r="D7" s="65"/>
      <c r="E7" s="19" t="s">
        <v>51</v>
      </c>
      <c r="F7" s="8"/>
    </row>
    <row r="8" spans="1:8" ht="14.65" customHeight="1">
      <c r="A8" s="65"/>
      <c r="B8" s="65"/>
      <c r="C8" s="65" t="s">
        <v>171</v>
      </c>
      <c r="D8" s="65"/>
      <c r="E8" s="19" t="s">
        <v>55</v>
      </c>
      <c r="F8" s="9"/>
      <c r="H8" s="45"/>
    </row>
    <row r="9" spans="1:8" ht="14.65" customHeight="1">
      <c r="A9" s="65"/>
      <c r="B9" s="65"/>
      <c r="C9" s="65" t="s">
        <v>172</v>
      </c>
      <c r="D9" s="65"/>
      <c r="E9" s="19" t="s">
        <v>57</v>
      </c>
      <c r="F9" s="8"/>
    </row>
    <row r="10" spans="1:8" ht="14.65" customHeight="1">
      <c r="A10" s="65"/>
      <c r="B10" s="65" t="s">
        <v>173</v>
      </c>
      <c r="C10" s="65"/>
      <c r="D10" s="65"/>
      <c r="E10" s="19" t="s">
        <v>58</v>
      </c>
      <c r="F10" s="9"/>
    </row>
    <row r="11" spans="1:8">
      <c r="A11" s="65" t="s">
        <v>174</v>
      </c>
      <c r="B11" s="66"/>
      <c r="C11" s="66"/>
      <c r="D11" s="66"/>
      <c r="E11" s="19" t="s">
        <v>60</v>
      </c>
      <c r="F11" s="46" t="str">
        <f>IF(TOC!$D$15="positive",SUM($F$12,$F$13),"")</f>
        <v/>
      </c>
    </row>
    <row r="12" spans="1:8" ht="14.65" customHeight="1">
      <c r="A12" s="65"/>
      <c r="B12" s="65" t="s">
        <v>171</v>
      </c>
      <c r="C12" s="65"/>
      <c r="D12" s="65"/>
      <c r="E12" s="19" t="s">
        <v>62</v>
      </c>
      <c r="F12" s="9"/>
    </row>
    <row r="13" spans="1:8" ht="14.65" customHeight="1">
      <c r="A13" s="65"/>
      <c r="B13" s="65" t="s">
        <v>172</v>
      </c>
      <c r="C13" s="65"/>
      <c r="D13" s="65"/>
      <c r="E13" s="19" t="s">
        <v>64</v>
      </c>
      <c r="F13" s="8"/>
    </row>
    <row r="14" spans="1:8" ht="14.65" customHeight="1">
      <c r="A14" s="65" t="s">
        <v>175</v>
      </c>
      <c r="B14" s="66"/>
      <c r="C14" s="66"/>
      <c r="D14" s="66"/>
      <c r="E14" s="19" t="s">
        <v>66</v>
      </c>
      <c r="F14" s="46" t="str">
        <f>IF(TOC!$D$15="positive",SUM($F$15,$F$16),"")</f>
        <v/>
      </c>
    </row>
    <row r="15" spans="1:8" ht="14.65" customHeight="1">
      <c r="A15" s="65"/>
      <c r="B15" s="65" t="s">
        <v>176</v>
      </c>
      <c r="C15" s="65"/>
      <c r="D15" s="65"/>
      <c r="E15" s="19" t="s">
        <v>67</v>
      </c>
      <c r="F15" s="8"/>
    </row>
    <row r="16" spans="1:8" ht="14.65" customHeight="1">
      <c r="A16" s="65"/>
      <c r="B16" s="65" t="s">
        <v>177</v>
      </c>
      <c r="C16" s="65"/>
      <c r="D16" s="65"/>
      <c r="E16" s="19" t="s">
        <v>68</v>
      </c>
      <c r="F16" s="9"/>
    </row>
    <row r="17" spans="1:8">
      <c r="A17" s="65" t="s">
        <v>178</v>
      </c>
      <c r="B17" s="65"/>
      <c r="C17" s="65"/>
      <c r="D17" s="65"/>
      <c r="E17" s="19" t="s">
        <v>69</v>
      </c>
      <c r="F17" s="8"/>
    </row>
    <row r="18" spans="1:8" ht="14.65" customHeight="1">
      <c r="A18" s="65" t="s">
        <v>179</v>
      </c>
      <c r="B18" s="66"/>
      <c r="C18" s="66"/>
      <c r="D18" s="66"/>
      <c r="E18" s="19" t="s">
        <v>70</v>
      </c>
      <c r="F18" s="46" t="str">
        <f>IF(TOC!$D$15="positive",SUM($F$19,$F$30),"")</f>
        <v/>
      </c>
    </row>
    <row r="19" spans="1:8" ht="14.65" customHeight="1">
      <c r="A19" s="65"/>
      <c r="B19" s="65" t="s">
        <v>180</v>
      </c>
      <c r="C19" s="66"/>
      <c r="D19" s="66"/>
      <c r="E19" s="19" t="s">
        <v>71</v>
      </c>
      <c r="F19" s="46" t="str">
        <f>IF(TOC!$D$15="positive",SUM($F$20,$F$21,$F$22,$F$23,$F$24,$F$25,$F$26,$F$29),"")</f>
        <v/>
      </c>
    </row>
    <row r="20" spans="1:8" ht="14.65" customHeight="1">
      <c r="A20" s="65"/>
      <c r="B20" s="65"/>
      <c r="C20" s="65" t="s">
        <v>125</v>
      </c>
      <c r="D20" s="65"/>
      <c r="E20" s="19" t="s">
        <v>73</v>
      </c>
      <c r="F20" s="9"/>
    </row>
    <row r="21" spans="1:8" ht="14.65" customHeight="1">
      <c r="A21" s="65"/>
      <c r="B21" s="65"/>
      <c r="C21" s="65" t="s">
        <v>131</v>
      </c>
      <c r="D21" s="65"/>
      <c r="E21" s="19" t="s">
        <v>75</v>
      </c>
      <c r="F21" s="8"/>
    </row>
    <row r="22" spans="1:8" ht="14.65" customHeight="1">
      <c r="A22" s="65"/>
      <c r="B22" s="65"/>
      <c r="C22" s="65" t="s">
        <v>181</v>
      </c>
      <c r="D22" s="65"/>
      <c r="E22" s="19" t="s">
        <v>76</v>
      </c>
      <c r="F22" s="9"/>
    </row>
    <row r="23" spans="1:8" ht="14.65" customHeight="1">
      <c r="A23" s="65"/>
      <c r="B23" s="65"/>
      <c r="C23" s="65" t="s">
        <v>145</v>
      </c>
      <c r="D23" s="65"/>
      <c r="E23" s="19" t="s">
        <v>77</v>
      </c>
      <c r="F23" s="8"/>
    </row>
    <row r="24" spans="1:8" ht="14.65" customHeight="1">
      <c r="A24" s="65"/>
      <c r="B24" s="65"/>
      <c r="C24" s="65" t="s">
        <v>182</v>
      </c>
      <c r="D24" s="65"/>
      <c r="E24" s="19" t="s">
        <v>78</v>
      </c>
      <c r="F24" s="9"/>
    </row>
    <row r="25" spans="1:8" ht="14.65" customHeight="1">
      <c r="A25" s="65"/>
      <c r="B25" s="65"/>
      <c r="C25" s="65" t="s">
        <v>183</v>
      </c>
      <c r="D25" s="65"/>
      <c r="E25" s="19" t="s">
        <v>79</v>
      </c>
      <c r="F25" s="8"/>
    </row>
    <row r="26" spans="1:8" ht="14.65" customHeight="1">
      <c r="A26" s="65"/>
      <c r="B26" s="65"/>
      <c r="C26" s="65" t="s">
        <v>184</v>
      </c>
      <c r="D26" s="43"/>
      <c r="E26" s="19" t="s">
        <v>80</v>
      </c>
      <c r="F26" s="11"/>
      <c r="H26" s="28"/>
    </row>
    <row r="27" spans="1:8" ht="135">
      <c r="A27" s="65"/>
      <c r="B27" s="65"/>
      <c r="C27" s="65"/>
      <c r="D27" s="21" t="s">
        <v>185</v>
      </c>
      <c r="E27" s="19" t="s">
        <v>81</v>
      </c>
      <c r="F27" s="8"/>
    </row>
    <row r="28" spans="1:8" ht="146.25">
      <c r="A28" s="65"/>
      <c r="B28" s="65"/>
      <c r="C28" s="65"/>
      <c r="D28" s="21" t="s">
        <v>186</v>
      </c>
      <c r="E28" s="19" t="s">
        <v>82</v>
      </c>
      <c r="F28" s="9"/>
    </row>
    <row r="29" spans="1:8" ht="14.65" customHeight="1">
      <c r="A29" s="65"/>
      <c r="B29" s="65"/>
      <c r="C29" s="65" t="s">
        <v>187</v>
      </c>
      <c r="D29" s="65"/>
      <c r="E29" s="19" t="s">
        <v>83</v>
      </c>
      <c r="F29" s="8"/>
    </row>
    <row r="30" spans="1:8" ht="14.65" customHeight="1">
      <c r="A30" s="65"/>
      <c r="B30" s="65" t="s">
        <v>188</v>
      </c>
      <c r="C30" s="66"/>
      <c r="D30" s="66"/>
      <c r="E30" s="19" t="s">
        <v>84</v>
      </c>
      <c r="F30" s="46" t="str">
        <f>IF(TOC!$D$15="positive",SUM($F$31,$F$32,$F$33,$F$34,$F$35,$F$36,$F$37),"")</f>
        <v/>
      </c>
    </row>
    <row r="31" spans="1:8" ht="14.65" customHeight="1">
      <c r="A31" s="65"/>
      <c r="B31" s="65"/>
      <c r="C31" s="65" t="s">
        <v>189</v>
      </c>
      <c r="D31" s="65"/>
      <c r="E31" s="19" t="s">
        <v>85</v>
      </c>
      <c r="F31" s="8"/>
    </row>
    <row r="32" spans="1:8" ht="14.65" customHeight="1">
      <c r="A32" s="65"/>
      <c r="B32" s="65"/>
      <c r="C32" s="65" t="s">
        <v>190</v>
      </c>
      <c r="D32" s="65"/>
      <c r="E32" s="19" t="s">
        <v>86</v>
      </c>
      <c r="F32" s="9"/>
    </row>
    <row r="33" spans="1:6" ht="14.65" customHeight="1">
      <c r="A33" s="65"/>
      <c r="B33" s="65"/>
      <c r="C33" s="65" t="s">
        <v>191</v>
      </c>
      <c r="D33" s="65"/>
      <c r="E33" s="19" t="s">
        <v>87</v>
      </c>
      <c r="F33" s="8"/>
    </row>
    <row r="34" spans="1:6" ht="14.65" customHeight="1">
      <c r="A34" s="65"/>
      <c r="B34" s="65"/>
      <c r="C34" s="65" t="s">
        <v>192</v>
      </c>
      <c r="D34" s="65"/>
      <c r="E34" s="19" t="s">
        <v>88</v>
      </c>
      <c r="F34" s="9"/>
    </row>
    <row r="35" spans="1:6" ht="14.65" customHeight="1">
      <c r="A35" s="65"/>
      <c r="B35" s="65"/>
      <c r="C35" s="65" t="s">
        <v>193</v>
      </c>
      <c r="D35" s="65"/>
      <c r="E35" s="19" t="s">
        <v>89</v>
      </c>
      <c r="F35" s="8"/>
    </row>
    <row r="36" spans="1:6" ht="14.65" customHeight="1">
      <c r="A36" s="65"/>
      <c r="B36" s="65"/>
      <c r="C36" s="65" t="s">
        <v>145</v>
      </c>
      <c r="D36" s="65"/>
      <c r="E36" s="19" t="s">
        <v>90</v>
      </c>
      <c r="F36" s="9"/>
    </row>
    <row r="37" spans="1:6" ht="14.65" customHeight="1">
      <c r="A37" s="65"/>
      <c r="B37" s="65"/>
      <c r="C37" s="65" t="s">
        <v>182</v>
      </c>
      <c r="D37" s="65"/>
      <c r="E37" s="19" t="s">
        <v>91</v>
      </c>
      <c r="F37" s="8"/>
    </row>
    <row r="38" spans="1:6">
      <c r="A38" s="65" t="s">
        <v>194</v>
      </c>
      <c r="B38" s="65"/>
      <c r="C38" s="65"/>
      <c r="D38" s="65"/>
      <c r="E38" s="19" t="s">
        <v>92</v>
      </c>
      <c r="F38" s="9"/>
    </row>
    <row r="39" spans="1:6" ht="14.65" customHeight="1">
      <c r="A39" s="65" t="s">
        <v>195</v>
      </c>
      <c r="B39" s="66"/>
      <c r="C39" s="66"/>
      <c r="D39" s="66"/>
      <c r="E39" s="19" t="s">
        <v>93</v>
      </c>
      <c r="F39" s="46" t="str">
        <f>IF(TOC!$D$15="positive",SUM($F$40,$F$41,$F$42,$F$43),"")</f>
        <v/>
      </c>
    </row>
    <row r="40" spans="1:6" ht="14.65" customHeight="1">
      <c r="A40" s="65"/>
      <c r="B40" s="65" t="s">
        <v>125</v>
      </c>
      <c r="C40" s="65"/>
      <c r="D40" s="65"/>
      <c r="E40" s="19" t="s">
        <v>94</v>
      </c>
      <c r="F40" s="9"/>
    </row>
    <row r="41" spans="1:6" ht="14.65" customHeight="1">
      <c r="A41" s="65"/>
      <c r="B41" s="65" t="s">
        <v>61</v>
      </c>
      <c r="C41" s="65"/>
      <c r="D41" s="65"/>
      <c r="E41" s="19" t="s">
        <v>95</v>
      </c>
      <c r="F41" s="8"/>
    </row>
    <row r="42" spans="1:6" ht="14.65" customHeight="1">
      <c r="A42" s="65"/>
      <c r="B42" s="65" t="s">
        <v>63</v>
      </c>
      <c r="C42" s="65"/>
      <c r="D42" s="65"/>
      <c r="E42" s="19" t="s">
        <v>96</v>
      </c>
      <c r="F42" s="9"/>
    </row>
    <row r="43" spans="1:6">
      <c r="A43" s="65"/>
      <c r="B43" s="65" t="s">
        <v>196</v>
      </c>
      <c r="C43" s="65"/>
      <c r="D43" s="65"/>
      <c r="E43" s="19" t="s">
        <v>97</v>
      </c>
      <c r="F43" s="8"/>
    </row>
    <row r="44" spans="1:6" ht="14.65" customHeight="1">
      <c r="A44" s="78" t="s">
        <v>197</v>
      </c>
      <c r="B44" s="66"/>
      <c r="C44" s="66"/>
      <c r="D44" s="66"/>
      <c r="E44" s="19" t="s">
        <v>103</v>
      </c>
      <c r="F44" s="46" t="str">
        <f>IF(TOC!$D$15="positive",SUM($F$45,$F$46,$F$47),"")</f>
        <v/>
      </c>
    </row>
    <row r="45" spans="1:6" ht="14.65" customHeight="1">
      <c r="A45" s="79"/>
      <c r="B45" s="62" t="s">
        <v>198</v>
      </c>
      <c r="C45" s="63"/>
      <c r="D45" s="64"/>
      <c r="E45" s="19" t="s">
        <v>104</v>
      </c>
      <c r="F45" s="9"/>
    </row>
    <row r="46" spans="1:6" ht="14.65" customHeight="1">
      <c r="A46" s="79"/>
      <c r="B46" s="62" t="s">
        <v>199</v>
      </c>
      <c r="C46" s="63"/>
      <c r="D46" s="64"/>
      <c r="E46" s="19" t="s">
        <v>105</v>
      </c>
      <c r="F46" s="8"/>
    </row>
    <row r="47" spans="1:6">
      <c r="A47" s="79"/>
      <c r="B47" s="78" t="s">
        <v>196</v>
      </c>
      <c r="C47" s="66"/>
      <c r="D47" s="66"/>
      <c r="E47" s="19" t="s">
        <v>106</v>
      </c>
      <c r="F47" s="9"/>
    </row>
    <row r="48" spans="1:6" ht="14.65" customHeight="1">
      <c r="A48" s="80"/>
      <c r="B48" s="80"/>
      <c r="C48" s="62" t="s">
        <v>200</v>
      </c>
      <c r="D48" s="64"/>
      <c r="E48" s="19" t="s">
        <v>107</v>
      </c>
      <c r="F48" s="10"/>
    </row>
    <row r="49" spans="1:6" ht="14.65" customHeight="1">
      <c r="A49" s="62" t="s">
        <v>201</v>
      </c>
      <c r="B49" s="63"/>
      <c r="C49" s="63"/>
      <c r="D49" s="64"/>
      <c r="E49" s="19" t="s">
        <v>108</v>
      </c>
      <c r="F49" s="9"/>
    </row>
    <row r="50" spans="1:6">
      <c r="A50" s="62" t="s">
        <v>202</v>
      </c>
      <c r="B50" s="63"/>
      <c r="C50" s="63"/>
      <c r="D50" s="64"/>
      <c r="E50" s="19" t="s">
        <v>109</v>
      </c>
      <c r="F50" s="8"/>
    </row>
    <row r="51" spans="1:6">
      <c r="A51" s="78" t="s">
        <v>203</v>
      </c>
      <c r="B51" s="66"/>
      <c r="C51" s="66"/>
      <c r="D51" s="66"/>
      <c r="E51" s="19" t="s">
        <v>110</v>
      </c>
      <c r="F51" s="46" t="str">
        <f>IF(TOC!$D$15="positive",SUM($F$52,$F$53),"")</f>
        <v/>
      </c>
    </row>
    <row r="52" spans="1:6" ht="14.65" customHeight="1">
      <c r="A52" s="79"/>
      <c r="B52" s="62" t="s">
        <v>204</v>
      </c>
      <c r="C52" s="63"/>
      <c r="D52" s="64"/>
      <c r="E52" s="19" t="s">
        <v>111</v>
      </c>
      <c r="F52" s="8"/>
    </row>
    <row r="53" spans="1:6" ht="39.4" customHeight="1">
      <c r="A53" s="80"/>
      <c r="B53" s="62" t="s">
        <v>205</v>
      </c>
      <c r="C53" s="63"/>
      <c r="D53" s="64"/>
      <c r="E53" s="19" t="s">
        <v>112</v>
      </c>
      <c r="F53" s="9"/>
    </row>
    <row r="54" spans="1:6">
      <c r="A54" s="62" t="s">
        <v>206</v>
      </c>
      <c r="B54" s="63"/>
      <c r="C54" s="63"/>
      <c r="D54" s="64"/>
      <c r="E54" s="19" t="s">
        <v>113</v>
      </c>
      <c r="F54" s="8"/>
    </row>
    <row r="55" spans="1:6">
      <c r="A55" s="78" t="s">
        <v>207</v>
      </c>
      <c r="B55" s="66"/>
      <c r="C55" s="66"/>
      <c r="D55" s="66"/>
      <c r="E55" s="19" t="s">
        <v>114</v>
      </c>
      <c r="F55" s="46" t="str">
        <f>IF(TOC!$D$15="positive",SUM($F$56,$F$57),"")</f>
        <v/>
      </c>
    </row>
    <row r="56" spans="1:6" ht="14.65" customHeight="1">
      <c r="A56" s="79"/>
      <c r="B56" s="62" t="s">
        <v>179</v>
      </c>
      <c r="C56" s="63"/>
      <c r="D56" s="64"/>
      <c r="E56" s="19" t="s">
        <v>115</v>
      </c>
      <c r="F56" s="8"/>
    </row>
    <row r="57" spans="1:6">
      <c r="A57" s="80"/>
      <c r="B57" s="62" t="s">
        <v>208</v>
      </c>
      <c r="C57" s="63"/>
      <c r="D57" s="64"/>
      <c r="E57" s="19" t="s">
        <v>116</v>
      </c>
      <c r="F57" s="9"/>
    </row>
    <row r="58" spans="1:6">
      <c r="A58" s="62" t="s">
        <v>400</v>
      </c>
      <c r="B58" s="63"/>
      <c r="C58" s="63"/>
      <c r="D58" s="64"/>
      <c r="E58" s="19" t="s">
        <v>117</v>
      </c>
      <c r="F58" s="46" t="str">
        <f>IF(TOC!$D$15="positive",SUM($F$5,$F$11,$F$14,$F$17,$F$18,$F$38,$F$39,$F$44,$F$49,$F$50,$F$51,$F$54,$F$55),"")</f>
        <v/>
      </c>
    </row>
    <row r="59" spans="1:6">
      <c r="A59" s="62" t="s">
        <v>401</v>
      </c>
      <c r="B59" s="63"/>
      <c r="C59" s="63"/>
      <c r="D59" s="64"/>
      <c r="E59" s="19" t="s">
        <v>118</v>
      </c>
      <c r="F59" s="46" t="str">
        <f>IF(TOC!$D$15="positive",SUM('T01.02'!$F$35,$F$58),"")</f>
        <v/>
      </c>
    </row>
    <row r="60" spans="1:6" ht="14.65" customHeight="1"/>
    <row r="65" s="16" customFormat="1" ht="15" customHeight="1"/>
  </sheetData>
  <sheetProtection algorithmName="SHA-512" hashValue="1jrxOonct5xCtBtPcOiERW7qFUP2HNDWrA8nKi0KMlSE0sxOCPXT4T55Z+gA/4q/GrSQReuBi7BbzRrsJC+sUA==" saltValue="sEoKWKQQo5KkiHMi45lmMA==" spinCount="100000" sheet="1"/>
  <mergeCells count="66">
    <mergeCell ref="A58:D58"/>
    <mergeCell ref="A59:D59"/>
    <mergeCell ref="A54:D54"/>
    <mergeCell ref="A55:A57"/>
    <mergeCell ref="B55:D55"/>
    <mergeCell ref="B56:D56"/>
    <mergeCell ref="B57:D57"/>
    <mergeCell ref="A49:D49"/>
    <mergeCell ref="A50:D50"/>
    <mergeCell ref="A51:A53"/>
    <mergeCell ref="B51:D51"/>
    <mergeCell ref="B52:D52"/>
    <mergeCell ref="B53:D53"/>
    <mergeCell ref="A44:A48"/>
    <mergeCell ref="B44:D44"/>
    <mergeCell ref="B45:D45"/>
    <mergeCell ref="B46:D46"/>
    <mergeCell ref="B47:B48"/>
    <mergeCell ref="C47:D47"/>
    <mergeCell ref="C48:D48"/>
    <mergeCell ref="C37:D37"/>
    <mergeCell ref="A38:D38"/>
    <mergeCell ref="A39:A43"/>
    <mergeCell ref="B39:D39"/>
    <mergeCell ref="B40:D40"/>
    <mergeCell ref="B41:D41"/>
    <mergeCell ref="B42:D42"/>
    <mergeCell ref="B43:D43"/>
    <mergeCell ref="C32:D32"/>
    <mergeCell ref="C33:D33"/>
    <mergeCell ref="C34:D34"/>
    <mergeCell ref="C35:D35"/>
    <mergeCell ref="C36:D36"/>
    <mergeCell ref="A17:D17"/>
    <mergeCell ref="A18:A37"/>
    <mergeCell ref="B18:D18"/>
    <mergeCell ref="B19:B29"/>
    <mergeCell ref="C19:D19"/>
    <mergeCell ref="C20:D20"/>
    <mergeCell ref="C21:D21"/>
    <mergeCell ref="C22:D22"/>
    <mergeCell ref="C23:D23"/>
    <mergeCell ref="C24:D24"/>
    <mergeCell ref="C25:D25"/>
    <mergeCell ref="C26:C28"/>
    <mergeCell ref="C29:D29"/>
    <mergeCell ref="B30:B37"/>
    <mergeCell ref="C30:D30"/>
    <mergeCell ref="C31:D31"/>
    <mergeCell ref="A3:E4"/>
    <mergeCell ref="A5:A10"/>
    <mergeCell ref="B5:D5"/>
    <mergeCell ref="B6:B9"/>
    <mergeCell ref="C6:D6"/>
    <mergeCell ref="C7:D7"/>
    <mergeCell ref="C8:D8"/>
    <mergeCell ref="C9:D9"/>
    <mergeCell ref="B10:D10"/>
    <mergeCell ref="A11:A13"/>
    <mergeCell ref="B11:D11"/>
    <mergeCell ref="B12:D12"/>
    <mergeCell ref="B13:D13"/>
    <mergeCell ref="A14:A16"/>
    <mergeCell ref="B14:D14"/>
    <mergeCell ref="B15:D15"/>
    <mergeCell ref="B16:D16"/>
  </mergeCells>
  <hyperlinks>
    <hyperlink ref="A1" location="'TOC'!B17" display="TOC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</sheetPr>
  <dimension ref="A1:D87"/>
  <sheetViews>
    <sheetView zoomScale="145" zoomScaleNormal="145" workbookViewId="0">
      <pane ySplit="1" topLeftCell="A34" activePane="bottomLeft" state="frozen"/>
      <selection pane="bottomLeft" activeCell="G54" sqref="G54"/>
    </sheetView>
  </sheetViews>
  <sheetFormatPr defaultRowHeight="15"/>
  <cols>
    <col min="1" max="2" width="15" style="16" customWidth="1"/>
    <col min="3" max="3" width="10" style="16" customWidth="1"/>
    <col min="4" max="4" width="15" style="16" customWidth="1"/>
    <col min="5" max="16384" width="9.140625" style="16"/>
  </cols>
  <sheetData>
    <row r="1" spans="1:4" ht="15" customHeight="1">
      <c r="A1" s="4" t="s">
        <v>43</v>
      </c>
      <c r="B1" s="5" t="s">
        <v>32</v>
      </c>
    </row>
    <row r="2" spans="1:4" ht="15" customHeight="1"/>
    <row r="3" spans="1:4">
      <c r="A3" s="58"/>
      <c r="B3" s="58"/>
      <c r="C3" s="58"/>
      <c r="D3" s="40" t="s">
        <v>49</v>
      </c>
    </row>
    <row r="4" spans="1:4">
      <c r="A4" s="58"/>
      <c r="B4" s="58"/>
      <c r="C4" s="58"/>
      <c r="D4" s="19" t="s">
        <v>45</v>
      </c>
    </row>
    <row r="5" spans="1:4">
      <c r="A5" s="25" t="s">
        <v>209</v>
      </c>
      <c r="B5" s="43"/>
      <c r="C5" s="19" t="s">
        <v>45</v>
      </c>
      <c r="D5" s="10"/>
    </row>
    <row r="6" spans="1:4">
      <c r="A6" s="21" t="s">
        <v>210</v>
      </c>
      <c r="B6" s="43"/>
      <c r="C6" s="19" t="s">
        <v>64</v>
      </c>
      <c r="D6" s="9"/>
    </row>
    <row r="7" spans="1:4" ht="26.65" customHeight="1">
      <c r="A7" s="65" t="s">
        <v>211</v>
      </c>
      <c r="B7" s="65"/>
      <c r="C7" s="19" t="s">
        <v>71</v>
      </c>
      <c r="D7" s="8"/>
    </row>
    <row r="8" spans="1:4">
      <c r="A8" s="25" t="s">
        <v>212</v>
      </c>
      <c r="B8" s="43"/>
      <c r="C8" s="19" t="s">
        <v>73</v>
      </c>
      <c r="D8" s="9"/>
    </row>
    <row r="9" spans="1:4">
      <c r="A9" s="62" t="s">
        <v>213</v>
      </c>
      <c r="B9" s="62"/>
      <c r="C9" s="19" t="s">
        <v>78</v>
      </c>
      <c r="D9" s="8"/>
    </row>
    <row r="10" spans="1:4">
      <c r="A10" s="62" t="s">
        <v>214</v>
      </c>
      <c r="B10" s="62"/>
      <c r="C10" s="19" t="s">
        <v>79</v>
      </c>
      <c r="D10" s="9"/>
    </row>
    <row r="11" spans="1:4" ht="135">
      <c r="A11" s="21" t="s">
        <v>215</v>
      </c>
      <c r="B11" s="43"/>
      <c r="C11" s="19" t="s">
        <v>80</v>
      </c>
      <c r="D11" s="10"/>
    </row>
    <row r="12" spans="1:4" ht="43.15" customHeight="1">
      <c r="A12" s="62" t="s">
        <v>216</v>
      </c>
      <c r="B12" s="62"/>
      <c r="C12" s="19" t="s">
        <v>86</v>
      </c>
      <c r="D12" s="9"/>
    </row>
    <row r="13" spans="1:4" ht="22.5" customHeight="1">
      <c r="A13" s="62" t="s">
        <v>217</v>
      </c>
      <c r="B13" s="62"/>
      <c r="C13" s="19" t="s">
        <v>89</v>
      </c>
      <c r="D13" s="10"/>
    </row>
    <row r="14" spans="1:4" ht="42" customHeight="1">
      <c r="A14" s="62" t="s">
        <v>218</v>
      </c>
      <c r="B14" s="62"/>
      <c r="C14" s="19" t="s">
        <v>90</v>
      </c>
      <c r="D14" s="11"/>
    </row>
    <row r="15" spans="1:4">
      <c r="A15" s="62" t="s">
        <v>219</v>
      </c>
      <c r="B15" s="62"/>
      <c r="C15" s="19" t="s">
        <v>92</v>
      </c>
      <c r="D15" s="8"/>
    </row>
    <row r="16" spans="1:4">
      <c r="A16" s="62" t="s">
        <v>220</v>
      </c>
      <c r="B16" s="62"/>
      <c r="C16" s="19" t="s">
        <v>93</v>
      </c>
      <c r="D16" s="9"/>
    </row>
    <row r="17" spans="1:4" ht="15.4" customHeight="1">
      <c r="A17" s="62" t="s">
        <v>221</v>
      </c>
      <c r="B17" s="62"/>
      <c r="C17" s="19" t="s">
        <v>222</v>
      </c>
      <c r="D17" s="46" t="str">
        <f>IF(TOC!$D$18="positive",$D$5-$D$6-$D$7+$D$8+$D$9-$D$10+$D$11+$D$12+$D$13+$D$14+$D$15-$D$16,"")</f>
        <v/>
      </c>
    </row>
    <row r="18" spans="1:4">
      <c r="A18" s="65" t="s">
        <v>223</v>
      </c>
      <c r="B18" s="43"/>
      <c r="C18" s="19" t="s">
        <v>94</v>
      </c>
      <c r="D18" s="46" t="str">
        <f>IF(TOC!$D$18="positive", SUM($D$19,$D$20),"")</f>
        <v/>
      </c>
    </row>
    <row r="19" spans="1:4">
      <c r="A19" s="65"/>
      <c r="B19" s="21" t="s">
        <v>224</v>
      </c>
      <c r="C19" s="19" t="s">
        <v>95</v>
      </c>
      <c r="D19" s="8"/>
    </row>
    <row r="20" spans="1:4" ht="33.75">
      <c r="A20" s="65"/>
      <c r="B20" s="21" t="s">
        <v>225</v>
      </c>
      <c r="C20" s="19" t="s">
        <v>96</v>
      </c>
      <c r="D20" s="9"/>
    </row>
    <row r="21" spans="1:4" ht="27.4" customHeight="1">
      <c r="A21" s="62" t="s">
        <v>226</v>
      </c>
      <c r="B21" s="62"/>
      <c r="C21" s="19" t="s">
        <v>227</v>
      </c>
      <c r="D21" s="8"/>
    </row>
    <row r="22" spans="1:4">
      <c r="A22" s="65" t="s">
        <v>228</v>
      </c>
      <c r="B22" s="43"/>
      <c r="C22" s="19" t="s">
        <v>97</v>
      </c>
      <c r="D22" s="46" t="str">
        <f>IF(TOC!$D$18="positive", SUM($D$23,$D$24,$D$25,$D$26),"")</f>
        <v/>
      </c>
    </row>
    <row r="23" spans="1:4" ht="22.5">
      <c r="A23" s="65"/>
      <c r="B23" s="21" t="s">
        <v>229</v>
      </c>
      <c r="C23" s="19" t="s">
        <v>98</v>
      </c>
      <c r="D23" s="8"/>
    </row>
    <row r="24" spans="1:4" ht="22.5">
      <c r="A24" s="65"/>
      <c r="B24" s="21" t="s">
        <v>230</v>
      </c>
      <c r="C24" s="19" t="s">
        <v>99</v>
      </c>
      <c r="D24" s="9"/>
    </row>
    <row r="25" spans="1:4">
      <c r="A25" s="65"/>
      <c r="B25" s="21" t="s">
        <v>231</v>
      </c>
      <c r="C25" s="19" t="s">
        <v>232</v>
      </c>
      <c r="D25" s="8"/>
    </row>
    <row r="26" spans="1:4" ht="22.5">
      <c r="A26" s="65"/>
      <c r="B26" s="21" t="s">
        <v>233</v>
      </c>
      <c r="C26" s="19" t="s">
        <v>100</v>
      </c>
      <c r="D26" s="9"/>
    </row>
    <row r="27" spans="1:4" ht="33.75">
      <c r="A27" s="21" t="s">
        <v>234</v>
      </c>
      <c r="B27" s="43"/>
      <c r="C27" s="19" t="s">
        <v>235</v>
      </c>
      <c r="D27" s="10"/>
    </row>
    <row r="28" spans="1:4" ht="54" customHeight="1">
      <c r="A28" s="21" t="s">
        <v>236</v>
      </c>
      <c r="B28" s="43"/>
      <c r="C28" s="19" t="s">
        <v>101</v>
      </c>
      <c r="D28" s="11"/>
    </row>
    <row r="29" spans="1:4" ht="234" customHeight="1">
      <c r="A29" s="21" t="s">
        <v>237</v>
      </c>
      <c r="B29" s="43"/>
      <c r="C29" s="19" t="s">
        <v>104</v>
      </c>
      <c r="D29" s="10"/>
    </row>
    <row r="30" spans="1:4" ht="43.15" customHeight="1">
      <c r="A30" s="62" t="s">
        <v>238</v>
      </c>
      <c r="B30" s="62"/>
      <c r="C30" s="19" t="s">
        <v>109</v>
      </c>
      <c r="D30" s="9"/>
    </row>
    <row r="31" spans="1:4">
      <c r="A31" s="65" t="s">
        <v>239</v>
      </c>
      <c r="B31" s="43"/>
      <c r="C31" s="19" t="s">
        <v>110</v>
      </c>
      <c r="D31" s="46" t="str">
        <f>IF(TOC!$D$18="positive", SUM($D$32,$D$33,$D$34,$D$35,$D$36),"")</f>
        <v/>
      </c>
    </row>
    <row r="32" spans="1:4" ht="22.5">
      <c r="A32" s="65"/>
      <c r="B32" s="21" t="s">
        <v>229</v>
      </c>
      <c r="C32" s="19" t="s">
        <v>111</v>
      </c>
      <c r="D32" s="9"/>
    </row>
    <row r="33" spans="1:4" ht="22.5">
      <c r="A33" s="65"/>
      <c r="B33" s="21" t="s">
        <v>230</v>
      </c>
      <c r="C33" s="19" t="s">
        <v>112</v>
      </c>
      <c r="D33" s="8"/>
    </row>
    <row r="34" spans="1:4">
      <c r="A34" s="65"/>
      <c r="B34" s="21" t="s">
        <v>231</v>
      </c>
      <c r="C34" s="19" t="s">
        <v>113</v>
      </c>
      <c r="D34" s="9"/>
    </row>
    <row r="35" spans="1:4" ht="22.5">
      <c r="A35" s="65"/>
      <c r="B35" s="21" t="s">
        <v>233</v>
      </c>
      <c r="C35" s="19" t="s">
        <v>114</v>
      </c>
      <c r="D35" s="8"/>
    </row>
    <row r="36" spans="1:4" ht="31.5" customHeight="1">
      <c r="A36" s="65"/>
      <c r="B36" s="21" t="s">
        <v>240</v>
      </c>
      <c r="C36" s="19" t="s">
        <v>115</v>
      </c>
      <c r="D36" s="9"/>
    </row>
    <row r="37" spans="1:4">
      <c r="A37" s="62" t="s">
        <v>241</v>
      </c>
      <c r="B37" s="62"/>
      <c r="C37" s="19" t="s">
        <v>116</v>
      </c>
      <c r="D37" s="8"/>
    </row>
    <row r="38" spans="1:4">
      <c r="A38" s="62" t="s">
        <v>242</v>
      </c>
      <c r="B38" s="62"/>
      <c r="C38" s="19" t="s">
        <v>117</v>
      </c>
      <c r="D38" s="11"/>
    </row>
    <row r="39" spans="1:4">
      <c r="A39" s="62" t="s">
        <v>243</v>
      </c>
      <c r="B39" s="62"/>
      <c r="C39" s="19" t="s">
        <v>118</v>
      </c>
      <c r="D39" s="8"/>
    </row>
    <row r="40" spans="1:4" ht="38.65" customHeight="1">
      <c r="A40" s="62" t="s">
        <v>244</v>
      </c>
      <c r="B40" s="62"/>
      <c r="C40" s="19" t="s">
        <v>120</v>
      </c>
      <c r="D40" s="46" t="str">
        <f>IF(TOC!$D$18="positive",+SUM($D$17)-SUM($D$18)-SUM($D$21)-SUM($D$22)+SUM($D$27)-SUM($D$28)-SUM($D$29)-SUM($D$30)-SUM($D$31)+SUM($D$37)+SUM($D$38)+SUM($D$39),"")</f>
        <v/>
      </c>
    </row>
    <row r="41" spans="1:4">
      <c r="A41" s="62" t="s">
        <v>245</v>
      </c>
      <c r="B41" s="62"/>
      <c r="C41" s="19" t="s">
        <v>122</v>
      </c>
      <c r="D41" s="8"/>
    </row>
    <row r="42" spans="1:4">
      <c r="A42" s="62" t="s">
        <v>246</v>
      </c>
      <c r="B42" s="62"/>
      <c r="C42" s="19" t="s">
        <v>124</v>
      </c>
      <c r="D42" s="46" t="str">
        <f>IF(TOC!$D$18="positive",SUM($D$40)-SUM($D$41),"")</f>
        <v/>
      </c>
    </row>
    <row r="43" spans="1:4">
      <c r="A43" s="65" t="s">
        <v>247</v>
      </c>
      <c r="B43" s="43"/>
      <c r="C43" s="19" t="s">
        <v>248</v>
      </c>
      <c r="D43" s="46" t="str">
        <f>IF(TOC!$D$18="positive",SUM($D$44)-SUM($D$45),"")</f>
        <v/>
      </c>
    </row>
    <row r="44" spans="1:4" ht="33.75">
      <c r="A44" s="65"/>
      <c r="B44" s="21" t="s">
        <v>249</v>
      </c>
      <c r="C44" s="19" t="s">
        <v>250</v>
      </c>
      <c r="D44" s="9"/>
    </row>
    <row r="45" spans="1:4" ht="56.25">
      <c r="A45" s="65"/>
      <c r="B45" s="21" t="s">
        <v>251</v>
      </c>
      <c r="C45" s="19" t="s">
        <v>252</v>
      </c>
      <c r="D45" s="8"/>
    </row>
    <row r="46" spans="1:4">
      <c r="A46" s="65" t="s">
        <v>398</v>
      </c>
      <c r="B46" s="43"/>
      <c r="C46" s="19" t="s">
        <v>126</v>
      </c>
      <c r="D46" s="56" t="str">
        <f>IF(TOC!$D$18="positive",SUM($D$47)-SUM($D$48),"")</f>
        <v/>
      </c>
    </row>
    <row r="47" spans="1:4" ht="45">
      <c r="A47" s="65"/>
      <c r="B47" s="21" t="s">
        <v>253</v>
      </c>
      <c r="C47" s="19" t="s">
        <v>128</v>
      </c>
      <c r="D47" s="11"/>
    </row>
    <row r="48" spans="1:4" ht="56.25">
      <c r="A48" s="65"/>
      <c r="B48" s="21" t="s">
        <v>254</v>
      </c>
      <c r="C48" s="19" t="s">
        <v>130</v>
      </c>
      <c r="D48" s="10"/>
    </row>
    <row r="49" spans="1:4">
      <c r="A49" s="62" t="s">
        <v>417</v>
      </c>
      <c r="B49" s="62"/>
      <c r="C49" s="19" t="s">
        <v>132</v>
      </c>
      <c r="D49" s="46" t="str">
        <f>IF(TOC!$D$18="positive",SUM($D$42)+SUM($D$43)+SUM($D$46),"")</f>
        <v/>
      </c>
    </row>
    <row r="50" spans="1:4" ht="24.6" customHeight="1">
      <c r="A50" s="62" t="s">
        <v>255</v>
      </c>
      <c r="B50" s="62"/>
      <c r="C50" s="19" t="s">
        <v>134</v>
      </c>
      <c r="D50" s="9"/>
    </row>
    <row r="51" spans="1:4" ht="36.6" customHeight="1">
      <c r="A51" s="62" t="s">
        <v>256</v>
      </c>
      <c r="B51" s="62"/>
      <c r="C51" s="19" t="s">
        <v>136</v>
      </c>
      <c r="D51" s="46" t="str">
        <f>IF(TOC!$D$18="positive",SUM($D$49)-SUM($D$50),"")</f>
        <v/>
      </c>
    </row>
    <row r="87" s="16" customFormat="1" ht="15" customHeight="1"/>
  </sheetData>
  <sheetProtection algorithmName="SHA-512" hashValue="ATMfmPBimU2VWDjemSF2tg5T3/RWcYfZmK1+1JxPpx+rnnP8g8zi7DvzDq/mQOo6pvcmVK4ZHmReWcBdJcPv5w==" saltValue="sT3NmGACGI7ZxnC/zMTQMw==" spinCount="100000" sheet="1"/>
  <mergeCells count="26">
    <mergeCell ref="A50:B50"/>
    <mergeCell ref="A51:B51"/>
    <mergeCell ref="A41:B41"/>
    <mergeCell ref="A42:B42"/>
    <mergeCell ref="A43:A45"/>
    <mergeCell ref="A46:A48"/>
    <mergeCell ref="A49:B49"/>
    <mergeCell ref="A31:A36"/>
    <mergeCell ref="A37:B37"/>
    <mergeCell ref="A38:B38"/>
    <mergeCell ref="A39:B39"/>
    <mergeCell ref="A40:B40"/>
    <mergeCell ref="A18:A20"/>
    <mergeCell ref="A21:B21"/>
    <mergeCell ref="A22:A26"/>
    <mergeCell ref="A30:B30"/>
    <mergeCell ref="A13:B13"/>
    <mergeCell ref="A14:B14"/>
    <mergeCell ref="A15:B15"/>
    <mergeCell ref="A16:B16"/>
    <mergeCell ref="A17:B17"/>
    <mergeCell ref="A3:C4"/>
    <mergeCell ref="A7:B7"/>
    <mergeCell ref="A9:B9"/>
    <mergeCell ref="A10:B10"/>
    <mergeCell ref="A12:B12"/>
  </mergeCells>
  <hyperlinks>
    <hyperlink ref="A1" location="'TOC'!B18" display="TOC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/>
  </sheetPr>
  <dimension ref="A1:K16"/>
  <sheetViews>
    <sheetView zoomScale="160" zoomScaleNormal="160" workbookViewId="0">
      <pane ySplit="1" topLeftCell="A6" activePane="bottomLeft" state="frozen"/>
      <selection pane="bottomLeft" activeCell="D15" sqref="D15"/>
    </sheetView>
  </sheetViews>
  <sheetFormatPr defaultRowHeight="15"/>
  <cols>
    <col min="1" max="2" width="15" style="16" customWidth="1"/>
    <col min="3" max="3" width="10" style="16" customWidth="1"/>
    <col min="4" max="4" width="15" style="16" customWidth="1"/>
    <col min="5" max="9" width="9.140625" style="16"/>
    <col min="10" max="10" width="33.42578125" style="16" customWidth="1"/>
    <col min="11" max="16384" width="9.140625" style="16"/>
  </cols>
  <sheetData>
    <row r="1" spans="1:11" ht="15" customHeight="1">
      <c r="A1" s="4" t="s">
        <v>43</v>
      </c>
      <c r="B1" s="5" t="s">
        <v>257</v>
      </c>
    </row>
    <row r="2" spans="1:11" ht="15" customHeight="1"/>
    <row r="3" spans="1:11">
      <c r="A3" s="58"/>
      <c r="B3" s="58"/>
      <c r="C3" s="58"/>
      <c r="D3" s="40" t="s">
        <v>258</v>
      </c>
    </row>
    <row r="4" spans="1:11">
      <c r="A4" s="58"/>
      <c r="B4" s="58"/>
      <c r="C4" s="58"/>
      <c r="D4" s="19" t="s">
        <v>45</v>
      </c>
    </row>
    <row r="5" spans="1:11">
      <c r="A5" s="65" t="s">
        <v>259</v>
      </c>
      <c r="B5" s="65"/>
      <c r="C5" s="19" t="s">
        <v>45</v>
      </c>
      <c r="D5" s="46" t="str">
        <f>IF(TOC!$D$19="positive",SUM($D$6)*0.25,"")</f>
        <v/>
      </c>
    </row>
    <row r="6" spans="1:11">
      <c r="A6" s="65" t="s">
        <v>260</v>
      </c>
      <c r="B6" s="65"/>
      <c r="C6" s="19" t="s">
        <v>48</v>
      </c>
      <c r="D6" s="48" t="str">
        <f>IF(TOC!$D$19="positive",SUM($D$7,$D$9),"")</f>
        <v/>
      </c>
      <c r="F6" s="20"/>
    </row>
    <row r="7" spans="1:11">
      <c r="A7" s="65" t="s">
        <v>261</v>
      </c>
      <c r="B7" s="43"/>
      <c r="C7" s="19" t="s">
        <v>51</v>
      </c>
      <c r="D7" s="8"/>
    </row>
    <row r="8" spans="1:11" ht="45">
      <c r="A8" s="65"/>
      <c r="B8" s="21" t="s">
        <v>262</v>
      </c>
      <c r="C8" s="19" t="s">
        <v>55</v>
      </c>
      <c r="D8" s="9"/>
    </row>
    <row r="9" spans="1:11">
      <c r="A9" s="65" t="s">
        <v>263</v>
      </c>
      <c r="B9" s="43"/>
      <c r="C9" s="19" t="s">
        <v>57</v>
      </c>
      <c r="D9" s="46" t="str">
        <f>IF(TOC!$D$19="positive",SUM($D$10,$D$11,$D$12,$D$13),"")</f>
        <v/>
      </c>
    </row>
    <row r="10" spans="1:11" ht="146.25">
      <c r="A10" s="65"/>
      <c r="B10" s="21" t="s">
        <v>406</v>
      </c>
      <c r="C10" s="19" t="s">
        <v>58</v>
      </c>
      <c r="D10" s="10"/>
      <c r="J10" s="47"/>
    </row>
    <row r="11" spans="1:11" ht="67.5">
      <c r="A11" s="65"/>
      <c r="B11" s="21" t="s">
        <v>407</v>
      </c>
      <c r="C11" s="19" t="s">
        <v>60</v>
      </c>
      <c r="D11" s="11"/>
      <c r="J11" s="47"/>
    </row>
    <row r="12" spans="1:11" ht="78.75">
      <c r="A12" s="65"/>
      <c r="B12" s="21" t="s">
        <v>408</v>
      </c>
      <c r="C12" s="19" t="s">
        <v>62</v>
      </c>
      <c r="D12" s="10"/>
      <c r="F12" s="20"/>
    </row>
    <row r="13" spans="1:11" ht="33.75">
      <c r="A13" s="65"/>
      <c r="B13" s="21" t="s">
        <v>264</v>
      </c>
      <c r="C13" s="19" t="s">
        <v>66</v>
      </c>
      <c r="D13" s="9"/>
    </row>
    <row r="14" spans="1:11" ht="25.15" customHeight="1">
      <c r="A14" s="65" t="s">
        <v>265</v>
      </c>
      <c r="B14" s="65"/>
      <c r="C14" s="19" t="s">
        <v>67</v>
      </c>
      <c r="D14" s="8"/>
      <c r="K14" s="47"/>
    </row>
    <row r="15" spans="1:11" ht="33.4" customHeight="1">
      <c r="A15" s="65" t="s">
        <v>266</v>
      </c>
      <c r="B15" s="65"/>
      <c r="C15" s="19" t="s">
        <v>68</v>
      </c>
      <c r="D15" s="49" t="str">
        <f>IF(TOC!$D$19="positive",ABS(SUM($D$14,-$D$6)/SUM($D$6)),"")</f>
        <v/>
      </c>
      <c r="F15" s="20"/>
    </row>
    <row r="16" spans="1:11" ht="15" customHeight="1"/>
  </sheetData>
  <sheetProtection algorithmName="SHA-512" hashValue="lXjrHYmRvt0g3kx+aoVL8j7qtDYNOVivjPsKMpfWgJSERVzfcRZLzGxJmcEJvKhpz/1tEvYl1Xxd1xTCx+rT6g==" saltValue="eSCveQtoWrHnHApsrNYpTQ==" spinCount="100000" sheet="1"/>
  <mergeCells count="7">
    <mergeCell ref="A14:B14"/>
    <mergeCell ref="A15:B15"/>
    <mergeCell ref="A3:C4"/>
    <mergeCell ref="A5:B5"/>
    <mergeCell ref="A6:B6"/>
    <mergeCell ref="A7:A8"/>
    <mergeCell ref="A9:A13"/>
  </mergeCells>
  <hyperlinks>
    <hyperlink ref="A1" location="'TOC'!B19" display="TOC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Below="0"/>
  </sheetPr>
  <dimension ref="A1:G11"/>
  <sheetViews>
    <sheetView zoomScale="145" zoomScaleNormal="145" workbookViewId="0">
      <pane ySplit="1" topLeftCell="A2" activePane="bottomLeft" state="frozen"/>
      <selection pane="bottomLeft" activeCell="D8" sqref="D8"/>
    </sheetView>
  </sheetViews>
  <sheetFormatPr defaultRowHeight="15"/>
  <cols>
    <col min="1" max="2" width="15" style="16" customWidth="1"/>
    <col min="3" max="3" width="10" style="16" customWidth="1"/>
    <col min="4" max="4" width="15" style="16" customWidth="1"/>
    <col min="5" max="16384" width="9.140625" style="16"/>
  </cols>
  <sheetData>
    <row r="1" spans="1:7" ht="15" customHeight="1">
      <c r="A1" s="4" t="s">
        <v>43</v>
      </c>
      <c r="B1" s="5" t="s">
        <v>403</v>
      </c>
    </row>
    <row r="2" spans="1:7" ht="15" customHeight="1"/>
    <row r="3" spans="1:7" ht="22.5">
      <c r="A3" s="58"/>
      <c r="B3" s="58"/>
      <c r="C3" s="58"/>
      <c r="D3" s="40" t="s">
        <v>267</v>
      </c>
      <c r="F3" s="20"/>
    </row>
    <row r="4" spans="1:7">
      <c r="A4" s="58"/>
      <c r="B4" s="58"/>
      <c r="C4" s="58"/>
      <c r="D4" s="19" t="s">
        <v>45</v>
      </c>
    </row>
    <row r="5" spans="1:7">
      <c r="A5" s="73" t="s">
        <v>268</v>
      </c>
      <c r="B5" s="43"/>
      <c r="C5" s="19" t="s">
        <v>45</v>
      </c>
      <c r="D5" s="46" t="str">
        <f>IF(TOC!$D$20="positive",MAX($D$6,$D$7),"")</f>
        <v/>
      </c>
    </row>
    <row r="6" spans="1:7" ht="28.15" customHeight="1">
      <c r="A6" s="73"/>
      <c r="B6" s="21" t="s">
        <v>269</v>
      </c>
      <c r="C6" s="50" t="s">
        <v>48</v>
      </c>
      <c r="D6" s="48" t="str">
        <f>IF(TOC!$D$20="positive",SUM('T80.01'!$E$6),"")</f>
        <v/>
      </c>
    </row>
    <row r="7" spans="1:7">
      <c r="A7" s="73"/>
      <c r="B7" s="21" t="s">
        <v>259</v>
      </c>
      <c r="C7" s="19" t="s">
        <v>51</v>
      </c>
      <c r="D7" s="46" t="str">
        <f>IF(TOC!$D$20="positive",SUM('T70.01'!$D$5),"")</f>
        <v/>
      </c>
    </row>
    <row r="8" spans="1:7">
      <c r="A8" s="21" t="s">
        <v>285</v>
      </c>
      <c r="B8" s="51"/>
      <c r="C8" s="44" t="s">
        <v>55</v>
      </c>
      <c r="D8" s="46" t="str">
        <f>'T90.00'!H5</f>
        <v/>
      </c>
      <c r="G8" s="45"/>
    </row>
    <row r="9" spans="1:7">
      <c r="A9" s="73" t="s">
        <v>405</v>
      </c>
      <c r="B9" s="42"/>
      <c r="C9" s="50"/>
      <c r="D9" s="52" t="s">
        <v>270</v>
      </c>
      <c r="G9" s="45"/>
    </row>
    <row r="10" spans="1:7" ht="53.25" customHeight="1">
      <c r="A10" s="73"/>
      <c r="B10" s="41" t="s">
        <v>271</v>
      </c>
      <c r="C10" s="50" t="s">
        <v>57</v>
      </c>
      <c r="D10" s="11"/>
    </row>
    <row r="11" spans="1:7" ht="76.900000000000006" customHeight="1">
      <c r="A11" s="73"/>
      <c r="B11" s="41" t="s">
        <v>272</v>
      </c>
      <c r="C11" s="50" t="s">
        <v>58</v>
      </c>
      <c r="D11" s="10"/>
      <c r="G11" s="53"/>
    </row>
  </sheetData>
  <sheetProtection algorithmName="SHA-512" hashValue="51Q4ovByfDD9vH+WKeeN9YBaF+L5/9e9xQKitvZX3jduomgKyi+hwztU617uDqnmzBf2AHS0yBLYZyqxSdaImg==" saltValue="lLkrQn3OrON7rlB8zNKR4w==" spinCount="100000" sheet="1"/>
  <mergeCells count="3">
    <mergeCell ref="A3:C4"/>
    <mergeCell ref="A5:A7"/>
    <mergeCell ref="A9:A11"/>
  </mergeCells>
  <hyperlinks>
    <hyperlink ref="A1" location="'TOC'!B20" display="TOC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B74D-0C81-4E2A-BA82-9A0214AF061E}">
  <sheetPr codeName="Sheet9"/>
  <dimension ref="A1:H27"/>
  <sheetViews>
    <sheetView zoomScale="130" zoomScaleNormal="130" workbookViewId="0">
      <selection activeCell="N28" sqref="N28"/>
    </sheetView>
  </sheetViews>
  <sheetFormatPr defaultRowHeight="15"/>
  <cols>
    <col min="1" max="3" width="15" style="16" customWidth="1"/>
    <col min="4" max="4" width="10" style="16" customWidth="1"/>
    <col min="5" max="5" width="15" style="16" customWidth="1"/>
    <col min="6" max="16384" width="9.140625" style="16"/>
  </cols>
  <sheetData>
    <row r="1" spans="1:8">
      <c r="A1" s="4" t="s">
        <v>43</v>
      </c>
      <c r="B1" s="5" t="s">
        <v>399</v>
      </c>
    </row>
    <row r="2" spans="1:8">
      <c r="H2" s="45"/>
    </row>
    <row r="3" spans="1:8" ht="22.5">
      <c r="A3" s="58"/>
      <c r="B3" s="58"/>
      <c r="C3" s="58"/>
      <c r="D3" s="58"/>
      <c r="E3" s="40" t="s">
        <v>267</v>
      </c>
    </row>
    <row r="4" spans="1:8">
      <c r="A4" s="58"/>
      <c r="B4" s="58"/>
      <c r="C4" s="58"/>
      <c r="D4" s="58"/>
      <c r="E4" s="19" t="s">
        <v>45</v>
      </c>
    </row>
    <row r="5" spans="1:8">
      <c r="A5" s="65" t="s">
        <v>273</v>
      </c>
      <c r="B5" s="91"/>
      <c r="C5" s="64"/>
      <c r="D5" s="19"/>
      <c r="E5" s="54" t="s">
        <v>270</v>
      </c>
    </row>
    <row r="6" spans="1:8" ht="22.5" customHeight="1">
      <c r="A6" s="65"/>
      <c r="B6" s="62" t="s">
        <v>269</v>
      </c>
      <c r="C6" s="64"/>
      <c r="D6" s="19" t="s">
        <v>45</v>
      </c>
      <c r="E6" s="57" t="str">
        <f>IF(UPPER(E9)="JA",150000,IF(OR(UPPER(E8)="JA",UPPER(E10)="JA",UPPER(E11)="JA"),125000,IF(OR(UPPER(E12)="JA",UPPER(E13)="JA",UPPER(E14)="JA",UPPER(E15)="JA",UPPER(E16)="JA",UPPER(E17)="JA"),50000,"")))</f>
        <v/>
      </c>
      <c r="G6" s="28"/>
    </row>
    <row r="7" spans="1:8">
      <c r="A7" s="78" t="s">
        <v>274</v>
      </c>
      <c r="B7" s="91"/>
      <c r="C7" s="64"/>
      <c r="D7" s="19"/>
      <c r="E7" s="54" t="s">
        <v>270</v>
      </c>
    </row>
    <row r="8" spans="1:8" ht="30" customHeight="1">
      <c r="A8" s="79"/>
      <c r="B8" s="62" t="s">
        <v>275</v>
      </c>
      <c r="C8" s="64"/>
      <c r="D8" s="19" t="s">
        <v>60</v>
      </c>
      <c r="E8" s="6"/>
    </row>
    <row r="9" spans="1:8" ht="22.5" customHeight="1">
      <c r="A9" s="79"/>
      <c r="B9" s="62" t="s">
        <v>276</v>
      </c>
      <c r="C9" s="64"/>
      <c r="D9" s="19" t="s">
        <v>62</v>
      </c>
      <c r="E9" s="12"/>
    </row>
    <row r="10" spans="1:8" ht="26.65" customHeight="1">
      <c r="A10" s="79"/>
      <c r="B10" s="62" t="s">
        <v>277</v>
      </c>
      <c r="C10" s="64"/>
      <c r="D10" s="19" t="s">
        <v>64</v>
      </c>
      <c r="E10" s="6"/>
    </row>
    <row r="11" spans="1:8" ht="31.5" customHeight="1">
      <c r="A11" s="79"/>
      <c r="B11" s="62" t="s">
        <v>278</v>
      </c>
      <c r="C11" s="64"/>
      <c r="D11" s="19" t="s">
        <v>66</v>
      </c>
      <c r="E11" s="12"/>
    </row>
    <row r="12" spans="1:8" ht="14.65" customHeight="1">
      <c r="A12" s="79"/>
      <c r="B12" s="62" t="s">
        <v>279</v>
      </c>
      <c r="C12" s="64"/>
      <c r="D12" s="19" t="s">
        <v>67</v>
      </c>
      <c r="E12" s="6"/>
    </row>
    <row r="13" spans="1:8" ht="14.65" customHeight="1">
      <c r="A13" s="79"/>
      <c r="B13" s="62" t="s">
        <v>280</v>
      </c>
      <c r="C13" s="64"/>
      <c r="D13" s="19" t="s">
        <v>68</v>
      </c>
      <c r="E13" s="12"/>
    </row>
    <row r="14" spans="1:8" ht="14.65" customHeight="1">
      <c r="A14" s="79"/>
      <c r="B14" s="62" t="s">
        <v>281</v>
      </c>
      <c r="C14" s="64"/>
      <c r="D14" s="19" t="s">
        <v>69</v>
      </c>
      <c r="E14" s="6"/>
    </row>
    <row r="15" spans="1:8" ht="14.65" customHeight="1">
      <c r="A15" s="79"/>
      <c r="B15" s="62" t="s">
        <v>282</v>
      </c>
      <c r="C15" s="64"/>
      <c r="D15" s="19" t="s">
        <v>70</v>
      </c>
      <c r="E15" s="12"/>
    </row>
    <row r="16" spans="1:8" ht="14.65" customHeight="1">
      <c r="A16" s="79"/>
      <c r="B16" s="62" t="s">
        <v>283</v>
      </c>
      <c r="C16" s="64"/>
      <c r="D16" s="19" t="s">
        <v>71</v>
      </c>
      <c r="E16" s="6"/>
    </row>
    <row r="17" spans="1:7" ht="31.5" customHeight="1">
      <c r="A17" s="79"/>
      <c r="B17" s="62" t="s">
        <v>284</v>
      </c>
      <c r="C17" s="64"/>
      <c r="D17" s="19" t="s">
        <v>73</v>
      </c>
      <c r="E17" s="12"/>
    </row>
    <row r="18" spans="1:7" ht="14.65" customHeight="1"/>
    <row r="19" spans="1:7" ht="14.65" customHeight="1">
      <c r="G19" s="55"/>
    </row>
    <row r="20" spans="1:7" ht="14.65" customHeight="1">
      <c r="G20" s="55"/>
    </row>
    <row r="21" spans="1:7" ht="14.65" customHeight="1">
      <c r="G21" s="55"/>
    </row>
    <row r="22" spans="1:7" ht="14.65" customHeight="1"/>
    <row r="23" spans="1:7" ht="14.65" customHeight="1"/>
    <row r="24" spans="1:7" ht="14.65" customHeight="1"/>
    <row r="25" spans="1:7" ht="14.65" customHeight="1"/>
    <row r="26" spans="1:7" ht="14.65" customHeight="1"/>
    <row r="27" spans="1:7" ht="14.65" customHeight="1"/>
  </sheetData>
  <sheetProtection algorithmName="SHA-512" hashValue="3U9ELgScawkwVrnWqGY5HyhCQQ1a0TdksD8SPvEy2ntg3XTfULpm/AJYyXtrwv60cjpzijaW29txlh10yGRFbw==" saltValue="sVtO4kclkD/mdD9GeecS9Q==" spinCount="100000" sheet="1" objects="1" scenarios="1" sort="0" autoFilter="0"/>
  <mergeCells count="16">
    <mergeCell ref="A3:D4"/>
    <mergeCell ref="A5:A6"/>
    <mergeCell ref="B5:C5"/>
    <mergeCell ref="B6:C6"/>
    <mergeCell ref="A7:A1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dataValidations count="2">
    <dataValidation type="list" allowBlank="1" showInputMessage="1" showErrorMessage="1" sqref="E9:E17" xr:uid="{8A75DFD7-1E22-4EE2-8669-0AADAEC78FDA}">
      <formula1>"Ja,Nee,"</formula1>
    </dataValidation>
    <dataValidation type="list" allowBlank="1" showInputMessage="1" showErrorMessage="1" sqref="E8" xr:uid="{1C0CBEB7-182B-4852-BF66-31AEEECD27B9}">
      <formula1>"Ja,Nee,-,"</formula1>
    </dataValidation>
  </dataValidations>
  <hyperlinks>
    <hyperlink ref="A1" location="'TOC'!B24" display="TOC" xr:uid="{3F932479-D518-4134-8746-7DA4AB74C54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NB Taak Document" ma:contentTypeID="0x0101001A9AF98CE4D646E7BAD5E0A615FBC45700531684C5AA7845B1B8AD3BF3F8A4C4F8005A21B22EBCCD3247A59EFDD2D937F345" ma:contentTypeVersion="14" ma:contentTypeDescription="DNB Taak Document" ma:contentTypeScope="" ma:versionID="b20fb8f44744ee4213c2512f24dde101">
  <xsd:schema xmlns:xsd="http://www.w3.org/2001/XMLSchema" xmlns:xs="http://www.w3.org/2001/XMLSchema" xmlns:p="http://schemas.microsoft.com/office/2006/metadata/properties" xmlns:ns2="2b7775fb-69f3-476f-8dd4-a7a99ecbf3a2" xmlns:ns4="http://schemas.dnb.nl/sharepoint" xmlns:ns5="87c9dbb0-8dd8-4588-8fdf-b24288c1fffc" targetNamespace="http://schemas.microsoft.com/office/2006/metadata/properties" ma:root="true" ma:fieldsID="3cce35b7b12d38896070833321008a18" ns2:_="" ns4:_="" ns5:_="">
    <xsd:import namespace="2b7775fb-69f3-476f-8dd4-a7a99ecbf3a2"/>
    <xsd:import namespace="http://schemas.dnb.nl/sharepoint"/>
    <xsd:import namespace="87c9dbb0-8dd8-4588-8fdf-b24288c1fffc"/>
    <xsd:element name="properties">
      <xsd:complexType>
        <xsd:sequence>
          <xsd:element name="documentManagement">
            <xsd:complexType>
              <xsd:all>
                <xsd:element ref="ns2:DNB_AuteurFix" minOccurs="0"/>
                <xsd:element ref="ns2:DNB_Ontvanger" minOccurs="0"/>
                <xsd:element ref="ns2:DNB_CCOntvanger" minOccurs="0"/>
                <xsd:element ref="ns2:DNB_Opmerkingen" minOccurs="0"/>
                <xsd:element ref="ns2:DNB_Sjabloon" minOccurs="0"/>
                <xsd:element ref="ns2:DNB_EmTo" minOccurs="0"/>
                <xsd:element ref="ns2:DNB_EmFromName" minOccurs="0"/>
                <xsd:element ref="ns2:DNB_EmCC" minOccurs="0"/>
                <xsd:element ref="ns2:DNB_EmDate" minOccurs="0"/>
                <xsd:element ref="ns2:DNB_EmAttachCount" minOccurs="0"/>
                <xsd:element ref="ns2:DNB_EmAttachmentNames" minOccurs="0"/>
                <xsd:element ref="ns2:DNB_Distributie" minOccurs="0"/>
                <xsd:element ref="ns4:_dlc_DocId" minOccurs="0"/>
                <xsd:element ref="ns4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m2811a07b6c6fd47188d63596ada41d4" minOccurs="0"/>
                <xsd:element ref="ns2:bfb153e6fc6542b64c092840b0d9e035" minOccurs="0"/>
                <xsd:element ref="ns2:f416c62b8084a6924c1caabc0cb60db6" minOccurs="0"/>
                <xsd:element ref="ns2:necaf4278cf449b68edc9fc9fb7d70f4" minOccurs="0"/>
                <xsd:element ref="ns2:od8e6e3d90a0498c44d1c8f50b765f78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75fb-69f3-476f-8dd4-a7a99ecbf3a2" elementFormDefault="qualified">
    <xsd:import namespace="http://schemas.microsoft.com/office/2006/documentManagement/types"/>
    <xsd:import namespace="http://schemas.microsoft.com/office/infopath/2007/PartnerControls"/>
    <xsd:element name="DNB_AuteurFix" ma:index="10" nillable="true" ma:displayName="Author" ma:SearchPeopleOnly="false" ma:internalName="DNB_AuteurFix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ntvanger" ma:index="11" nillable="true" ma:displayName="Recipient" ma:SearchPeopleOnly="false" ma:internalName="DNB_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CCOntvanger" ma:index="12" nillable="true" ma:displayName="CC Recipient" ma:SearchPeopleOnly="false" ma:internalName="DNB_CC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pmerkingen" ma:index="13" nillable="true" ma:displayName="Remarks" ma:hidden="true" ma:internalName="DNB_Opmerkingen">
      <xsd:simpleType>
        <xsd:restriction base="dms:Note"/>
      </xsd:simpleType>
    </xsd:element>
    <xsd:element name="DNB_Sjabloon" ma:index="14" nillable="true" ma:displayName="Sjabloon" ma:hidden="true" ma:internalName="DNB_Sjabloon">
      <xsd:simpleType>
        <xsd:restriction base="dms:Text"/>
      </xsd:simpleType>
    </xsd:element>
    <xsd:element name="DNB_EmTo" ma:index="15" nillable="true" ma:displayName="E-mail To" ma:hidden="true" ma:internalName="DNB_EmTo">
      <xsd:simpleType>
        <xsd:restriction base="dms:Note">
          <xsd:maxLength value="255"/>
        </xsd:restriction>
      </xsd:simpleType>
    </xsd:element>
    <xsd:element name="DNB_EmFromName" ma:index="16" nillable="true" ma:displayName="E-mail From" ma:hidden="true" ma:internalName="DNB_EmFromName">
      <xsd:simpleType>
        <xsd:restriction base="dms:Text"/>
      </xsd:simpleType>
    </xsd:element>
    <xsd:element name="DNB_EmCC" ma:index="17" nillable="true" ma:displayName="E-mail CC" ma:hidden="true" ma:internalName="DNB_EmCC">
      <xsd:simpleType>
        <xsd:restriction base="dms:Note">
          <xsd:maxLength value="255"/>
        </xsd:restriction>
      </xsd:simpleType>
    </xsd:element>
    <xsd:element name="DNB_EmDate" ma:index="18" nillable="true" ma:displayName="E-mail Date" ma:hidden="true" ma:internalName="DNB_EmDate">
      <xsd:simpleType>
        <xsd:restriction base="dms:DateTime"/>
      </xsd:simpleType>
    </xsd:element>
    <xsd:element name="DNB_EmAttachCount" ma:index="19" nillable="true" ma:displayName="E-mail Attachment Count" ma:hidden="true" ma:internalName="DNB_EmAttachCount">
      <xsd:simpleType>
        <xsd:restriction base="dms:Text"/>
      </xsd:simpleType>
    </xsd:element>
    <xsd:element name="DNB_EmAttachmentNames" ma:index="20" nillable="true" ma:displayName="E-mail Attachment Names" ma:hidden="true" ma:internalName="DNB_EmAttachmentNames">
      <xsd:simpleType>
        <xsd:restriction base="dms:Note">
          <xsd:maxLength value="255"/>
        </xsd:restriction>
      </xsd:simpleType>
    </xsd:element>
    <xsd:element name="DNB_Distributie" ma:index="21" nillable="true" ma:displayName="Distributie" ma:default="False" ma:internalName="DNB_Distributie">
      <xsd:simpleType>
        <xsd:restriction base="dms:Boolean"/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37418bb6-ad16-4108-914c-02fa8a59acd1}" ma:internalName="TaxCatchAll" ma:showField="CatchAllData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37418bb6-ad16-4108-914c-02fa8a59acd1}" ma:internalName="TaxCatchAllLabel" ma:readOnly="true" ma:showField="CatchAllDataLabel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2811a07b6c6fd47188d63596ada41d4" ma:index="30" nillable="true" ma:taxonomy="true" ma:internalName="m2811a07b6c6fd47188d63596ada41d4" ma:taxonomyFieldName="DNB_Afdeling" ma:displayName="Department" ma:default="3;#Elektronischgeld- ＆ Betaalinstellingen|67744950-2ef2-411b-b39d-8736839b496e" ma:fieldId="{62811a07-b6c6-fd47-188d-63596ada41d4}" ma:sspId="b8135cd8-dd77-44d6-bdcc-adbf336672a2" ma:termSetId="f1bb8585-b79d-427a-822a-3c18649c75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fb153e6fc6542b64c092840b0d9e035" ma:index="31" nillable="true" ma:taxonomy="true" ma:internalName="bfb153e6fc6542b64c092840b0d9e035" ma:taxonomyFieldName="DNB_Documenttype" ma:displayName="Documenttype" ma:fieldId="{bfb153e6-fc65-42b6-4c09-2840b0d9e035}" ma:sspId="b8135cd8-dd77-44d6-bdcc-adbf336672a2" ma:termSetId="395ce03d-0244-47ca-98a5-087ed0cdc9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416c62b8084a6924c1caabc0cb60db6" ma:index="32" nillable="true" ma:taxonomy="true" ma:internalName="f416c62b8084a6924c1caabc0cb60db6" ma:taxonomyFieldName="DNB_Divisie" ma:displayName="Division" ma:default="22;#Toezicht Grootbanken, Beleggingsondernemingen ＆ Betaalinstellingen|a4263b3d-4c62-46e8-bf12-46e11c5d8e76" ma:fieldId="{f416c62b-8084-a692-4c1c-aabc0cb60db6}" ma:sspId="b8135cd8-dd77-44d6-bdcc-adbf336672a2" ma:termSetId="f1bb8585-b79d-427a-822a-3c18649c75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caf4278cf449b68edc9fc9fb7d70f4" ma:index="33" nillable="true" ma:taxonomy="true" ma:internalName="necaf4278cf449b68edc9fc9fb7d70f4" ma:taxonomyFieldName="DNB_Organisatie" ma:displayName="Organisatie" ma:fieldId="{7ecaf427-8cf4-49b6-8edc-9fc9fb7d70f4}" ma:sspId="b8135cd8-dd77-44d6-bdcc-adbf336672a2" ma:termSetId="cff3295c-381d-4bfc-9d04-386d5e3f8d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e6e3d90a0498c44d1c8f50b765f78" ma:index="34" nillable="true" ma:taxonomy="true" ma:internalName="od8e6e3d90a0498c44d1c8f50b765f78" ma:taxonomyFieldName="DNB_Taaklabel" ma:displayName="DNB Label" ma:default="" ma:fieldId="{8d8e6e3d-90a0-498c-44d1-c8f50b765f78}" ma:taxonomyMulti="true" ma:sspId="b8135cd8-dd77-44d6-bdcc-adbf336672a2" ma:termSetId="090b21a2-0fe0-4d6c-a6c2-301ed207ecf5" ma:anchorId="a9878e55-9bb7-4b7e-b575-0cacd70096dc" ma:open="false" ma:isKeyword="false">
      <xsd:complexType>
        <xsd:sequence>
          <xsd:element ref="pc:Terms" minOccurs="0" maxOccurs="1"/>
        </xsd:sequence>
      </xsd:complexType>
    </xsd:element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dnb.nl/sharepoint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dbb0-8dd8-4588-8fdf-b24288c1f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http://schemas.dnb.nl/sharepoint">T031-2038329287-1112</_dlc_DocId>
    <_dlc_DocIdUrl xmlns="http://schemas.dnb.nl/sharepoint">
      <Url>https://dnbnl.sharepoint.com/sites/TK-tu-Crypto/_layouts/15/DocIdRedir.aspx?ID=T031-2038329287-1112</Url>
      <Description>T031-2038329287-1112</Description>
    </_dlc_DocIdUrl>
    <DNB_AuteurFix xmlns="2b7775fb-69f3-476f-8dd4-a7a99ecbf3a2">
      <UserInfo>
        <DisplayName/>
        <AccountId xsi:nil="true"/>
        <AccountType/>
      </UserInfo>
    </DNB_AuteurFix>
    <DNB_Sjabloon xmlns="2b7775fb-69f3-476f-8dd4-a7a99ecbf3a2" xsi:nil="true"/>
    <necaf4278cf449b68edc9fc9fb7d70f4 xmlns="2b7775fb-69f3-476f-8dd4-a7a99ecbf3a2">
      <Terms xmlns="http://schemas.microsoft.com/office/infopath/2007/PartnerControls"/>
    </necaf4278cf449b68edc9fc9fb7d70f4>
    <DNB_Opmerkingen xmlns="2b7775fb-69f3-476f-8dd4-a7a99ecbf3a2" xsi:nil="true"/>
    <f416c62b8084a6924c1caabc0cb60db6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Toezicht Grootbanken, Beleggingsondernemingen ＆ Betaalinstellingen</TermName>
          <TermId xmlns="http://schemas.microsoft.com/office/infopath/2007/PartnerControls">a4263b3d-4c62-46e8-bf12-46e11c5d8e76</TermId>
        </TermInfo>
      </Terms>
    </f416c62b8084a6924c1caabc0cb60db6>
    <m2811a07b6c6fd47188d63596ada41d4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Elektronischgeld- ＆ Betaalinstellingen</TermName>
          <TermId xmlns="http://schemas.microsoft.com/office/infopath/2007/PartnerControls">67744950-2ef2-411b-b39d-8736839b496e</TermId>
        </TermInfo>
      </Terms>
    </m2811a07b6c6fd47188d63596ada41d4>
    <DNB_EmTo xmlns="2b7775fb-69f3-476f-8dd4-a7a99ecbf3a2" xsi:nil="true"/>
    <TaxCatchAll xmlns="2b7775fb-69f3-476f-8dd4-a7a99ecbf3a2">
      <Value>39</Value>
      <Value>3</Value>
      <Value>37</Value>
      <Value>22</Value>
    </TaxCatchAll>
    <DNB_EmAttachmentNames xmlns="2b7775fb-69f3-476f-8dd4-a7a99ecbf3a2" xsi:nil="true"/>
    <DNB_EmCC xmlns="2b7775fb-69f3-476f-8dd4-a7a99ecbf3a2" xsi:nil="true"/>
    <DNB_Distributie xmlns="2b7775fb-69f3-476f-8dd4-a7a99ecbf3a2">false</DNB_Distributie>
    <DNB_EmDate xmlns="2b7775fb-69f3-476f-8dd4-a7a99ecbf3a2" xsi:nil="true"/>
    <DNB_CCOntvanger xmlns="2b7775fb-69f3-476f-8dd4-a7a99ecbf3a2">
      <UserInfo>
        <DisplayName/>
        <AccountId xsi:nil="true"/>
        <AccountType/>
      </UserInfo>
    </DNB_CCOntvanger>
    <DNB_Ontvanger xmlns="2b7775fb-69f3-476f-8dd4-a7a99ecbf3a2">
      <UserInfo>
        <DisplayName/>
        <AccountId xsi:nil="true"/>
        <AccountType/>
      </UserInfo>
    </DNB_Ontvanger>
    <DNB_EmFromName xmlns="2b7775fb-69f3-476f-8dd4-a7a99ecbf3a2" xsi:nil="true"/>
    <DNB_EmAttachCount xmlns="2b7775fb-69f3-476f-8dd4-a7a99ecbf3a2" xsi:nil="true"/>
    <od8e6e3d90a0498c44d1c8f50b765f78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beleid</TermName>
          <TermId xmlns="http://schemas.microsoft.com/office/infopath/2007/PartnerControls">2cd5db70-10f3-4aa3-8f62-1897cdecfa41</TermId>
        </TermInfo>
        <TermInfo xmlns="http://schemas.microsoft.com/office/infopath/2007/PartnerControls">
          <TermName xmlns="http://schemas.microsoft.com/office/infopath/2007/PartnerControls">Extern beleid</TermName>
          <TermId xmlns="http://schemas.microsoft.com/office/infopath/2007/PartnerControls">fab79870-268b-4c90-a544-d9d763475fa6</TermId>
        </TermInfo>
      </Terms>
    </od8e6e3d90a0498c44d1c8f50b765f78>
    <bfb153e6fc6542b64c092840b0d9e035 xmlns="2b7775fb-69f3-476f-8dd4-a7a99ecbf3a2">
      <Terms xmlns="http://schemas.microsoft.com/office/infopath/2007/PartnerControls"/>
    </bfb153e6fc6542b64c092840b0d9e035>
    <SharedWithUsers xmlns="2b7775fb-69f3-476f-8dd4-a7a99ecbf3a2">
      <UserInfo>
        <DisplayName/>
        <AccountId xsi:nil="true"/>
        <AccountType/>
      </UserInfo>
    </SharedWithUsers>
    <_dlc_DocIdPersistId xmlns="2b7775fb-69f3-476f-8dd4-a7a99ecbf3a2">false</_dlc_DocIdPersis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EB8F1-8718-4061-AD05-9D7CB3E3E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75fb-69f3-476f-8dd4-a7a99ecbf3a2"/>
    <ds:schemaRef ds:uri="http://schemas.dnb.nl/sharepoint"/>
    <ds:schemaRef ds:uri="87c9dbb0-8dd8-4588-8fdf-b24288c1f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3A72C-D67D-4A6F-8149-6323BA4B0AA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875B412-1BBF-4C3E-93CD-2FE682ED872F}">
  <ds:schemaRefs>
    <ds:schemaRef ds:uri="http://schemas.dnb.nl/sharepoint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2b7775fb-69f3-476f-8dd4-a7a99ecbf3a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7c9dbb0-8dd8-4588-8fdf-b24288c1fffc"/>
  </ds:schemaRefs>
</ds:datastoreItem>
</file>

<file path=customXml/itemProps4.xml><?xml version="1.0" encoding="utf-8"?>
<ds:datastoreItem xmlns:ds="http://schemas.openxmlformats.org/officeDocument/2006/customXml" ds:itemID="{96F28E36-58E1-4270-9D52-76C6974F75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ed6b73-a13f-4cca-b0d1-f1f31638eb40}" enabled="1" method="Standar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TOC</vt:lpstr>
      <vt:lpstr>T00.01</vt:lpstr>
      <vt:lpstr>T01.01</vt:lpstr>
      <vt:lpstr>T01.02</vt:lpstr>
      <vt:lpstr>T01.03</vt:lpstr>
      <vt:lpstr>T02.00</vt:lpstr>
      <vt:lpstr>T70.01</vt:lpstr>
      <vt:lpstr>T71.01</vt:lpstr>
      <vt:lpstr>T80.01</vt:lpstr>
      <vt:lpstr>T83.00</vt:lpstr>
      <vt:lpstr>T90.00</vt:lpstr>
      <vt:lpstr>_dropDownSheet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2026 - FINREP CASP's - UPDATED - Nederlands</dc:title>
  <dc:subject/>
  <dc:creator>Apache POI</dc:creator>
  <cp:keywords/>
  <dc:description/>
  <cp:lastModifiedBy>Sidney Williams (TNBE_ECTB)</cp:lastModifiedBy>
  <cp:revision/>
  <dcterms:created xsi:type="dcterms:W3CDTF">2024-01-23T15:19:11Z</dcterms:created>
  <dcterms:modified xsi:type="dcterms:W3CDTF">2026-06-30T13:24:47Z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ol Version">
    <vt:lpwstr>V13.6.0</vt:lpwstr>
  </property>
  <property fmtid="{D5CDD505-2E9C-101B-9397-08002B2CF9AE}" pid="3" name="Library Version">
    <vt:lpwstr>B0025</vt:lpwstr>
  </property>
  <property fmtid="{D5CDD505-2E9C-101B-9397-08002B2CF9AE}" pid="4" name="ContentTypeId">
    <vt:lpwstr>0x0101001A9AF98CE4D646E7BAD5E0A615FBC45700531684C5AA7845B1B8AD3BF3F8A4C4F8005A21B22EBCCD3247A59EFDD2D937F345</vt:lpwstr>
  </property>
  <property fmtid="{D5CDD505-2E9C-101B-9397-08002B2CF9AE}" pid="5" name="DNB_Divisie">
    <vt:lpwstr>22;#Toezicht Grootbanken, Beleggingsondernemingen ＆ Betaalinstellingen|a4263b3d-4c62-46e8-bf12-46e11c5d8e76</vt:lpwstr>
  </property>
  <property fmtid="{D5CDD505-2E9C-101B-9397-08002B2CF9AE}" pid="6" name="_dlc_DocIdItemGuid">
    <vt:lpwstr>eb2044e6-e90d-4db2-8f64-b2951797069f</vt:lpwstr>
  </property>
  <property fmtid="{D5CDD505-2E9C-101B-9397-08002B2CF9AE}" pid="7" name="DNB_Afdeling">
    <vt:lpwstr>3;#Elektronischgeld- ＆ Betaalinstellingen|67744950-2ef2-411b-b39d-8736839b496e</vt:lpwstr>
  </property>
  <property fmtid="{D5CDD505-2E9C-101B-9397-08002B2CF9AE}" pid="8" name="Jaar">
    <vt:lpwstr>125;#2026|2e171c9a-c7a5-45ed-a67a-4bf884151fc5</vt:lpwstr>
  </property>
  <property fmtid="{D5CDD505-2E9C-101B-9397-08002B2CF9AE}" pid="9" name="DNB_Status">
    <vt:lpwstr>5;#Lopend|9178452f-7c5d-4617-8a9d-cb6cbffbcbfc</vt:lpwstr>
  </property>
  <property fmtid="{D5CDD505-2E9C-101B-9397-08002B2CF9AE}" pid="10" name="DNB_Taaklabel">
    <vt:lpwstr>37;#Intern beleid|2cd5db70-10f3-4aa3-8f62-1897cdecfa41;#39;#Extern beleid|fab79870-268b-4c90-a544-d9d763475fa6</vt:lpwstr>
  </property>
  <property fmtid="{D5CDD505-2E9C-101B-9397-08002B2CF9AE}" pid="11" name="DNB_Organisatie">
    <vt:lpwstr/>
  </property>
  <property fmtid="{D5CDD505-2E9C-101B-9397-08002B2CF9AE}" pid="12" name="MediaServiceImageTags">
    <vt:lpwstr/>
  </property>
  <property fmtid="{D5CDD505-2E9C-101B-9397-08002B2CF9AE}" pid="13" name="DNB_Sector1">
    <vt:lpwstr/>
  </property>
  <property fmtid="{D5CDD505-2E9C-101B-9397-08002B2CF9AE}" pid="14" name="DNB_Documenttype_2">
    <vt:lpwstr/>
  </property>
  <property fmtid="{D5CDD505-2E9C-101B-9397-08002B2CF9AE}" pid="15" name="n5abb288ad104138b2cc16855f6b7dac">
    <vt:lpwstr>2026|2e171c9a-c7a5-45ed-a67a-4bf884151fc5</vt:lpwstr>
  </property>
  <property fmtid="{D5CDD505-2E9C-101B-9397-08002B2CF9AE}" pid="16" name="DNB_Documenttype">
    <vt:lpwstr/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DNB_ExternKenmerk">
    <vt:lpwstr/>
  </property>
  <property fmtid="{D5CDD505-2E9C-101B-9397-08002B2CF9AE}" pid="20" name="TemplateUrl">
    <vt:lpwstr/>
  </property>
  <property fmtid="{D5CDD505-2E9C-101B-9397-08002B2CF9AE}" pid="21" name="xd_Signature">
    <vt:bool>false</vt:bool>
  </property>
  <property fmtid="{D5CDD505-2E9C-101B-9397-08002B2CF9AE}" pid="22" name="lda0e043566dcacd3d66b94d90c3f946">
    <vt:lpwstr>Lopend|9178452f-7c5d-4617-8a9d-cb6cbffbcbfc</vt:lpwstr>
  </property>
  <property fmtid="{D5CDD505-2E9C-101B-9397-08002B2CF9AE}" pid="23" name="DNB_Geadresseerde">
    <vt:lpwstr/>
  </property>
  <property fmtid="{D5CDD505-2E9C-101B-9397-08002B2CF9AE}" pid="24" name="TriggerFlowInfo">
    <vt:lpwstr/>
  </property>
</Properties>
</file>