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S:\STAT\FSR\Scouting\Digitale aanmeldings- en populatieonderzoeksformulieren\SPV\"/>
    </mc:Choice>
  </mc:AlternateContent>
  <xr:revisionPtr revIDLastSave="0" documentId="8_{071CD35F-8C27-454C-AC18-DC2715AD0510}" xr6:coauthVersionLast="36" xr6:coauthVersionMax="36" xr10:uidLastSave="{00000000-0000-0000-0000-000000000000}"/>
  <bookViews>
    <workbookView showHorizontalScroll="0" showVerticalScroll="0" xWindow="32760" yWindow="90" windowWidth="19320" windowHeight="13200" tabRatio="340" xr2:uid="{00000000-000D-0000-FFFF-FFFF00000000}"/>
  </bookViews>
  <sheets>
    <sheet name="Voorblad" sheetId="26" r:id="rId1"/>
    <sheet name="SPV" sheetId="38" r:id="rId2"/>
    <sheet name="Vertaal" sheetId="36" state="hidden" r:id="rId3"/>
    <sheet name="Keuzelijst" sheetId="35" state="hidden" r:id="rId4"/>
  </sheets>
  <functionGroups builtInGroupCount="19"/>
  <definedNames>
    <definedName name="_Ja2">Keuzelijst!$A$25</definedName>
    <definedName name="Bedrijfstakcode">Keuzelijst!$A$51:$A$168</definedName>
    <definedName name="Bedrijfstakcodes">Keuzelijst!$A$51:$A$168</definedName>
    <definedName name="Binnen">Vertaal!$A$106:$A$107</definedName>
    <definedName name="Binnenlands">Keuzelijst!$A$29:$A$30</definedName>
    <definedName name="Forms">Keuzelijst!$A$37:$A$39</definedName>
    <definedName name="Geslacht">Keuzelijst!$A$17:$A$18</definedName>
    <definedName name="Ja">Keuzelijst!$A$25:$A$26</definedName>
    <definedName name="Maanden">Keuzelijst!$A$3:$A$14</definedName>
    <definedName name="_xlnm.Print_Area" localSheetId="1">SPV!$L$4:$R$106</definedName>
    <definedName name="_xlnm.Print_Area" localSheetId="0">Voorblad!$A$1:$I$36</definedName>
    <definedName name="_xlnm.Print_Titles" localSheetId="1">SPV!$1:$3</definedName>
    <definedName name="Taal">Keuzelijst!$A$21:$A$22</definedName>
  </definedNames>
  <calcPr calcId="191029"/>
</workbook>
</file>

<file path=xl/calcChain.xml><?xml version="1.0" encoding="utf-8"?>
<calcChain xmlns="http://schemas.openxmlformats.org/spreadsheetml/2006/main">
  <c r="A42" i="35" l="1"/>
  <c r="A43" i="35" s="1"/>
  <c r="A44" i="35" s="1"/>
  <c r="A45" i="35" s="1"/>
  <c r="A46" i="35" s="1"/>
  <c r="A47" i="35" s="1"/>
  <c r="A48" i="35" s="1"/>
  <c r="A49" i="35" s="1"/>
  <c r="A41" i="35"/>
  <c r="N65" i="38" l="1"/>
  <c r="J84" i="38" l="1"/>
  <c r="I84" i="38"/>
  <c r="I8" i="38"/>
  <c r="J65" i="38"/>
  <c r="I65" i="38"/>
  <c r="J62" i="38"/>
  <c r="I62" i="38"/>
  <c r="I59" i="38"/>
  <c r="N59" i="38"/>
  <c r="C79" i="38"/>
  <c r="C78" i="38"/>
  <c r="B78" i="38"/>
  <c r="C77" i="38"/>
  <c r="B77" i="38"/>
  <c r="C76" i="38"/>
  <c r="B76" i="38" s="1"/>
  <c r="C75" i="38"/>
  <c r="B75" i="38" s="1"/>
  <c r="C74" i="38"/>
  <c r="B74" i="38"/>
  <c r="C73" i="38"/>
  <c r="C72" i="38"/>
  <c r="B72" i="38" s="1"/>
  <c r="C70" i="38"/>
  <c r="B70" i="38" s="1"/>
  <c r="C69" i="38"/>
  <c r="B69" i="38" s="1"/>
  <c r="B71" i="38"/>
  <c r="C71" i="38" s="1"/>
  <c r="S10" i="38"/>
  <c r="N10" i="38"/>
  <c r="J10" i="38"/>
  <c r="I10" i="38"/>
  <c r="M102" i="38"/>
  <c r="G50" i="38"/>
  <c r="G44" i="38"/>
  <c r="S54" i="38"/>
  <c r="S53" i="38"/>
  <c r="O52" i="38"/>
  <c r="I52" i="38" s="1"/>
  <c r="O51" i="38"/>
  <c r="I51" i="38"/>
  <c r="O50" i="38"/>
  <c r="I50" i="38" s="1"/>
  <c r="O48" i="38"/>
  <c r="I48" i="38" s="1"/>
  <c r="O47" i="38"/>
  <c r="I47" i="38" s="1"/>
  <c r="O46" i="38"/>
  <c r="I46" i="38" s="1"/>
  <c r="O45" i="38"/>
  <c r="I45" i="38" s="1"/>
  <c r="O44" i="38"/>
  <c r="I44" i="38"/>
  <c r="O42" i="38"/>
  <c r="O41" i="38"/>
  <c r="I41" i="38" s="1"/>
  <c r="O40" i="38"/>
  <c r="I40" i="38" s="1"/>
  <c r="S51" i="38"/>
  <c r="P89" i="38"/>
  <c r="N51" i="38"/>
  <c r="J51" i="38"/>
  <c r="N52" i="38"/>
  <c r="S52" i="38"/>
  <c r="J52" i="38"/>
  <c r="S45" i="38"/>
  <c r="N45" i="38"/>
  <c r="J45" i="38"/>
  <c r="S46" i="38"/>
  <c r="N46" i="38"/>
  <c r="J46" i="38"/>
  <c r="G20" i="38"/>
  <c r="G14" i="38"/>
  <c r="S21" i="38"/>
  <c r="N21" i="38"/>
  <c r="J21" i="38"/>
  <c r="I21" i="38"/>
  <c r="S22" i="38"/>
  <c r="N22" i="38"/>
  <c r="J22" i="38"/>
  <c r="I22" i="38"/>
  <c r="S15" i="38"/>
  <c r="N15" i="38"/>
  <c r="J15" i="38"/>
  <c r="I15" i="38"/>
  <c r="S16" i="38"/>
  <c r="N16" i="38"/>
  <c r="J16" i="38"/>
  <c r="I16" i="38"/>
  <c r="O37" i="38"/>
  <c r="I37" i="38" s="1"/>
  <c r="N37" i="38"/>
  <c r="O36" i="38"/>
  <c r="I36" i="38" s="1"/>
  <c r="N36" i="38"/>
  <c r="F36" i="38"/>
  <c r="O35" i="38"/>
  <c r="I35" i="38" s="1"/>
  <c r="N35" i="38"/>
  <c r="F35" i="38"/>
  <c r="O34" i="38"/>
  <c r="I34" i="38" s="1"/>
  <c r="N34" i="38"/>
  <c r="O33" i="38"/>
  <c r="I33" i="38" s="1"/>
  <c r="N33" i="38"/>
  <c r="F33" i="38"/>
  <c r="O31" i="38"/>
  <c r="I31" i="38" s="1"/>
  <c r="N31" i="38"/>
  <c r="F31" i="38"/>
  <c r="P92" i="38"/>
  <c r="B89" i="38" s="1"/>
  <c r="C89" i="38" s="1"/>
  <c r="S8" i="38"/>
  <c r="S9" i="38"/>
  <c r="S11" i="38"/>
  <c r="S12" i="38"/>
  <c r="S13" i="38"/>
  <c r="S14" i="38"/>
  <c r="S17" i="38"/>
  <c r="S18" i="38"/>
  <c r="S19" i="38"/>
  <c r="S20" i="38"/>
  <c r="S23" i="38"/>
  <c r="S24" i="38"/>
  <c r="N25" i="38"/>
  <c r="B25" i="38"/>
  <c r="S25" i="38"/>
  <c r="S26" i="38"/>
  <c r="S27" i="38"/>
  <c r="S28" i="38"/>
  <c r="S29" i="38"/>
  <c r="S30" i="38"/>
  <c r="S31" i="38"/>
  <c r="N32" i="38"/>
  <c r="B32" i="38"/>
  <c r="S32" i="38"/>
  <c r="S33" i="38"/>
  <c r="S34" i="38"/>
  <c r="S35" i="38"/>
  <c r="S36" i="38"/>
  <c r="S37" i="38"/>
  <c r="S38" i="38"/>
  <c r="S39" i="38"/>
  <c r="N40" i="38"/>
  <c r="S40" i="38"/>
  <c r="N41" i="38"/>
  <c r="S41" i="38"/>
  <c r="I42" i="38"/>
  <c r="N42" i="38"/>
  <c r="S42" i="38"/>
  <c r="I43" i="38"/>
  <c r="N43" i="38"/>
  <c r="S43" i="38"/>
  <c r="N44" i="38"/>
  <c r="S44" i="38"/>
  <c r="N47" i="38"/>
  <c r="S47" i="38"/>
  <c r="N48" i="38"/>
  <c r="S48" i="38"/>
  <c r="I49" i="38"/>
  <c r="N49" i="38"/>
  <c r="S49" i="38"/>
  <c r="N50" i="38"/>
  <c r="S50" i="38"/>
  <c r="S55" i="38"/>
  <c r="S56" i="38"/>
  <c r="S57" i="38"/>
  <c r="S58" i="38"/>
  <c r="S59" i="38"/>
  <c r="S60" i="38"/>
  <c r="S61" i="38"/>
  <c r="S63" i="38"/>
  <c r="S64" i="38"/>
  <c r="S66" i="38"/>
  <c r="S67" i="38"/>
  <c r="S68" i="38"/>
  <c r="S69" i="38"/>
  <c r="S70" i="38"/>
  <c r="S71" i="38"/>
  <c r="N72" i="38"/>
  <c r="S72" i="38"/>
  <c r="N73" i="38"/>
  <c r="B73" i="38"/>
  <c r="S73" i="38"/>
  <c r="N74" i="38"/>
  <c r="S74" i="38"/>
  <c r="N75" i="38"/>
  <c r="S75" i="38"/>
  <c r="N76" i="38"/>
  <c r="S76" i="38"/>
  <c r="N77" i="38"/>
  <c r="S77" i="38"/>
  <c r="N78" i="38"/>
  <c r="S78" i="38"/>
  <c r="N79" i="38"/>
  <c r="B79" i="38"/>
  <c r="S79" i="38"/>
  <c r="S80" i="38"/>
  <c r="S81" i="38"/>
  <c r="S82" i="38"/>
  <c r="S83" i="38"/>
  <c r="S84" i="38"/>
  <c r="S85" i="38"/>
  <c r="S86" i="38"/>
  <c r="N87" i="38"/>
  <c r="I87" i="38"/>
  <c r="S87" i="38"/>
  <c r="N88" i="38"/>
  <c r="I88" i="38"/>
  <c r="S88" i="38"/>
  <c r="S89" i="38"/>
  <c r="N90" i="38"/>
  <c r="I90" i="38"/>
  <c r="S90" i="38"/>
  <c r="N91" i="38"/>
  <c r="I91" i="38"/>
  <c r="S91" i="38"/>
  <c r="S92" i="38"/>
  <c r="S93" i="38"/>
  <c r="S94" i="38"/>
  <c r="S95" i="38"/>
  <c r="S96" i="38"/>
  <c r="S97" i="38"/>
  <c r="S98" i="38"/>
  <c r="S99" i="38"/>
  <c r="S7" i="38"/>
  <c r="B41" i="35"/>
  <c r="C41" i="35"/>
  <c r="B42" i="35"/>
  <c r="B43" i="35" s="1"/>
  <c r="B44" i="35" s="1"/>
  <c r="B45" i="35" s="1"/>
  <c r="B46" i="35" s="1"/>
  <c r="B47" i="35" s="1"/>
  <c r="B48" i="35" s="1"/>
  <c r="B49" i="35" s="1"/>
  <c r="C42" i="35"/>
  <c r="C43" i="35" s="1"/>
  <c r="C44" i="35" s="1"/>
  <c r="C45" i="35" s="1"/>
  <c r="C46" i="35" s="1"/>
  <c r="C47" i="35" s="1"/>
  <c r="C48" i="35" s="1"/>
  <c r="C49" i="35" s="1"/>
  <c r="N9" i="38"/>
  <c r="I9" i="38"/>
  <c r="N69" i="38"/>
  <c r="N99" i="38"/>
  <c r="I99" i="38"/>
  <c r="N98" i="38"/>
  <c r="I98" i="38"/>
  <c r="N97" i="38"/>
  <c r="I97" i="38"/>
  <c r="N96" i="38"/>
  <c r="I96" i="38"/>
  <c r="N95" i="38"/>
  <c r="I95" i="38"/>
  <c r="N94" i="38"/>
  <c r="I94" i="38"/>
  <c r="N92" i="38"/>
  <c r="N89" i="38"/>
  <c r="N83" i="38"/>
  <c r="I83" i="38"/>
  <c r="N82" i="38"/>
  <c r="I82" i="38"/>
  <c r="N81" i="38"/>
  <c r="I81" i="38"/>
  <c r="N80" i="38"/>
  <c r="I80" i="38"/>
  <c r="I79" i="38"/>
  <c r="I78" i="38"/>
  <c r="I77" i="38"/>
  <c r="I76" i="38"/>
  <c r="I75" i="38"/>
  <c r="I74" i="38"/>
  <c r="I73" i="38"/>
  <c r="I72" i="38"/>
  <c r="I71" i="38"/>
  <c r="N70" i="38"/>
  <c r="N68" i="38"/>
  <c r="I68" i="38"/>
  <c r="N67" i="38"/>
  <c r="I67" i="38"/>
  <c r="N66" i="38"/>
  <c r="I66" i="38"/>
  <c r="N64" i="38"/>
  <c r="I64" i="38"/>
  <c r="N63" i="38"/>
  <c r="I63" i="38"/>
  <c r="N61" i="38"/>
  <c r="I61" i="38"/>
  <c r="N60" i="38"/>
  <c r="I60" i="38"/>
  <c r="N58" i="38"/>
  <c r="I58" i="38"/>
  <c r="N57" i="38"/>
  <c r="I57" i="38"/>
  <c r="N56" i="38"/>
  <c r="I56" i="38"/>
  <c r="N30" i="38"/>
  <c r="I30" i="38"/>
  <c r="N29" i="38"/>
  <c r="I29" i="38"/>
  <c r="N28" i="38"/>
  <c r="I28" i="38"/>
  <c r="N27" i="38"/>
  <c r="I27" i="38"/>
  <c r="N26" i="38"/>
  <c r="I26" i="38"/>
  <c r="N24" i="38"/>
  <c r="I24" i="38"/>
  <c r="N20" i="38"/>
  <c r="I20" i="38"/>
  <c r="F20" i="38"/>
  <c r="N19" i="38"/>
  <c r="N18" i="38"/>
  <c r="F18" i="38"/>
  <c r="I18" i="38"/>
  <c r="N17" i="38"/>
  <c r="F17" i="38"/>
  <c r="I17" i="38"/>
  <c r="N14" i="38"/>
  <c r="I14" i="38"/>
  <c r="N13" i="38"/>
  <c r="N12" i="38"/>
  <c r="I12" i="38"/>
  <c r="N11" i="38"/>
  <c r="I11" i="38"/>
  <c r="N8" i="38"/>
  <c r="N7" i="38"/>
  <c r="I7" i="38"/>
  <c r="N106" i="38"/>
  <c r="N105" i="38"/>
  <c r="M104" i="38"/>
  <c r="M103" i="38"/>
  <c r="M85" i="38"/>
  <c r="J99" i="38"/>
  <c r="J98" i="38"/>
  <c r="J95" i="38"/>
  <c r="J94" i="38"/>
  <c r="I92" i="38"/>
  <c r="I89" i="38"/>
  <c r="J79" i="38"/>
  <c r="J78" i="38"/>
  <c r="J77" i="38"/>
  <c r="J76" i="38"/>
  <c r="J75" i="38"/>
  <c r="J74" i="38"/>
  <c r="J73" i="38"/>
  <c r="J72" i="38"/>
  <c r="I70" i="38"/>
  <c r="I69" i="38"/>
  <c r="J60" i="38"/>
  <c r="I32" i="38"/>
  <c r="J27" i="38"/>
  <c r="I25" i="38"/>
  <c r="J24" i="38"/>
  <c r="J20" i="38"/>
  <c r="I19" i="38"/>
  <c r="J14" i="38"/>
  <c r="I13" i="38"/>
  <c r="J7" i="38"/>
  <c r="C8" i="26"/>
  <c r="M23" i="38"/>
  <c r="L2" i="38"/>
  <c r="J83" i="38"/>
  <c r="J82" i="38"/>
  <c r="J81" i="38"/>
  <c r="N71" i="38"/>
  <c r="J68" i="38"/>
  <c r="J67" i="38"/>
  <c r="J66" i="38"/>
  <c r="J64" i="38"/>
  <c r="J63" i="38"/>
  <c r="J61" i="38"/>
  <c r="J58" i="38"/>
  <c r="J57" i="38"/>
  <c r="J56" i="38"/>
  <c r="M86" i="38"/>
  <c r="M41" i="38"/>
  <c r="M87" i="38"/>
  <c r="M40" i="38"/>
  <c r="M38" i="38"/>
  <c r="M39" i="38"/>
  <c r="M7" i="38"/>
  <c r="M84" i="38"/>
  <c r="M81" i="38"/>
  <c r="M80" i="38"/>
  <c r="M72" i="38"/>
  <c r="M69" i="38"/>
  <c r="M60" i="38"/>
  <c r="M59" i="38"/>
  <c r="M56" i="38"/>
  <c r="M55" i="38"/>
  <c r="M6" i="38"/>
  <c r="M94" i="38"/>
  <c r="M93" i="38"/>
  <c r="J41" i="38"/>
  <c r="J37" i="38"/>
  <c r="N5" i="38"/>
  <c r="P5" i="38"/>
  <c r="J8" i="38"/>
  <c r="J11" i="38"/>
  <c r="M11" i="38"/>
  <c r="J12" i="38"/>
  <c r="J13" i="38"/>
  <c r="J17" i="38"/>
  <c r="M17" i="38"/>
  <c r="J18" i="38"/>
  <c r="J19" i="38"/>
  <c r="I23" i="38"/>
  <c r="J23" i="38"/>
  <c r="M24" i="38"/>
  <c r="J25" i="38"/>
  <c r="J26" i="38"/>
  <c r="J28" i="38"/>
  <c r="J29" i="38"/>
  <c r="J30" i="38"/>
  <c r="J31" i="38"/>
  <c r="M31" i="38"/>
  <c r="J32" i="38"/>
  <c r="J33" i="38"/>
  <c r="J34" i="38"/>
  <c r="J35" i="38"/>
  <c r="J36" i="38"/>
  <c r="J40" i="38"/>
  <c r="J42" i="38"/>
  <c r="J43" i="38"/>
  <c r="J44" i="38"/>
  <c r="J47" i="38"/>
  <c r="M47" i="38"/>
  <c r="J48" i="38"/>
  <c r="J49" i="38"/>
  <c r="J50" i="38"/>
  <c r="J87" i="38"/>
  <c r="J88" i="38"/>
  <c r="J89" i="38"/>
  <c r="J90" i="38"/>
  <c r="J91" i="38"/>
  <c r="J92" i="38"/>
  <c r="I93" i="38"/>
  <c r="J93" i="38"/>
  <c r="J96" i="38"/>
  <c r="J97" i="38"/>
  <c r="C84" i="38"/>
  <c r="C62" i="38"/>
  <c r="C42" i="38"/>
  <c r="C48" i="38"/>
  <c r="C63" i="38"/>
  <c r="C94" i="38"/>
  <c r="C15" i="38"/>
  <c r="C27" i="38"/>
  <c r="C33" i="38"/>
  <c r="C91" i="38"/>
  <c r="C10" i="38"/>
  <c r="C97" i="38"/>
  <c r="C90" i="38"/>
  <c r="C11" i="38"/>
  <c r="C56" i="38"/>
  <c r="C60" i="38"/>
  <c r="C16" i="38"/>
  <c r="C58" i="38"/>
  <c r="C96" i="38"/>
  <c r="C36" i="38"/>
  <c r="C44" i="38"/>
  <c r="C21" i="38"/>
  <c r="C28" i="38"/>
  <c r="C31" i="38"/>
  <c r="C18" i="38"/>
  <c r="C51" i="38"/>
  <c r="C14" i="38"/>
  <c r="C88" i="38"/>
  <c r="C7" i="38"/>
  <c r="C83" i="38"/>
  <c r="C40" i="38"/>
  <c r="C20" i="38"/>
  <c r="C59" i="38"/>
  <c r="C22" i="38"/>
  <c r="C99" i="38"/>
  <c r="C35" i="38"/>
  <c r="C50" i="38"/>
  <c r="C65" i="38"/>
  <c r="C82" i="38"/>
  <c r="C37" i="38"/>
  <c r="C46" i="38"/>
  <c r="C68" i="38"/>
  <c r="C29" i="38"/>
  <c r="C12" i="38"/>
  <c r="C8" i="38"/>
  <c r="C24" i="38"/>
  <c r="C81" i="38"/>
  <c r="C52" i="38"/>
  <c r="C17" i="38"/>
  <c r="C34" i="38"/>
  <c r="C26" i="38"/>
  <c r="C87" i="38"/>
  <c r="C57" i="38"/>
  <c r="C80" i="38"/>
  <c r="C66" i="38"/>
  <c r="C98" i="38"/>
  <c r="C95" i="38"/>
  <c r="C67" i="38"/>
  <c r="C45" i="38"/>
  <c r="C61" i="38"/>
  <c r="C9" i="38"/>
  <c r="C41" i="38"/>
  <c r="C64" i="38"/>
  <c r="C30" i="38"/>
  <c r="C47" i="38"/>
  <c r="B41" i="38" l="1"/>
  <c r="B14" i="38"/>
  <c r="B57" i="38"/>
  <c r="B22" i="38"/>
  <c r="B82" i="38"/>
  <c r="B31" i="38"/>
  <c r="B59" i="38"/>
  <c r="B95" i="38"/>
  <c r="B83" i="38"/>
  <c r="B9" i="38"/>
  <c r="B48" i="38"/>
  <c r="B87" i="38"/>
  <c r="B61" i="38"/>
  <c r="B34" i="38"/>
  <c r="B96" i="38"/>
  <c r="B16" i="38"/>
  <c r="B63" i="38"/>
  <c r="B28" i="38"/>
  <c r="B64" i="38"/>
  <c r="B36" i="38"/>
  <c r="B45" i="38"/>
  <c r="B58" i="38"/>
  <c r="B62" i="38"/>
  <c r="B98" i="38"/>
  <c r="B91" i="38"/>
  <c r="B50" i="38"/>
  <c r="B37" i="38"/>
  <c r="B24" i="38"/>
  <c r="B30" i="38"/>
  <c r="B10" i="38"/>
  <c r="B88" i="38"/>
  <c r="B42" i="38"/>
  <c r="B15" i="38"/>
  <c r="B33" i="38"/>
  <c r="B65" i="38"/>
  <c r="B8" i="38"/>
  <c r="B56" i="38"/>
  <c r="B12" i="38"/>
  <c r="B35" i="38"/>
  <c r="B18" i="38"/>
  <c r="B44" i="38"/>
  <c r="B46" i="38"/>
  <c r="B90" i="38"/>
  <c r="B67" i="38"/>
  <c r="B60" i="38"/>
  <c r="B99" i="38"/>
  <c r="B21" i="38"/>
  <c r="B20" i="38"/>
  <c r="B66" i="38"/>
  <c r="B94" i="38"/>
  <c r="B84" i="38"/>
  <c r="B68" i="38"/>
  <c r="B81" i="38"/>
  <c r="B97" i="38"/>
  <c r="B52" i="38"/>
  <c r="B26" i="38"/>
  <c r="B80" i="38"/>
  <c r="B17" i="38"/>
  <c r="B51" i="38"/>
  <c r="B11" i="38"/>
  <c r="B29" i="38"/>
  <c r="B47" i="38"/>
  <c r="B7" i="38"/>
  <c r="B27" i="38"/>
  <c r="B40" i="38"/>
  <c r="B92" i="38"/>
  <c r="C92" i="38" s="1"/>
  <c r="B1" i="38" l="1"/>
</calcChain>
</file>

<file path=xl/sharedStrings.xml><?xml version="1.0" encoding="utf-8"?>
<sst xmlns="http://schemas.openxmlformats.org/spreadsheetml/2006/main" count="1010" uniqueCount="623">
  <si>
    <t>6479 Spaarkassen</t>
  </si>
  <si>
    <t>6479 Tontine-type life insurance</t>
  </si>
  <si>
    <t>6566 Verzekeringen, herverzekeringen en pensioenfondsen, exclusief verplichte sociale verzekeringen</t>
  </si>
  <si>
    <t>6566 Insurance and pension funding, except compulsory social security</t>
  </si>
  <si>
    <t>6567 Schadeverzekeringen</t>
  </si>
  <si>
    <t>6567 Non-life insurance</t>
  </si>
  <si>
    <t>6568 Overige schadeverzekeringen</t>
  </si>
  <si>
    <t>6568 Other non-life insurance</t>
  </si>
  <si>
    <t>6569 Levensverzekeringen</t>
  </si>
  <si>
    <t>6569 Life insurance</t>
  </si>
  <si>
    <t>6570 Naturaverzekeringen</t>
  </si>
  <si>
    <t>6570 Benefits in kind insurance</t>
  </si>
  <si>
    <t>6571 Herverzekeringsmaatschappijen</t>
  </si>
  <si>
    <t>6571 Reinsurance</t>
  </si>
  <si>
    <t>6572 Pensioenfondsen</t>
  </si>
  <si>
    <t>6572 Pension funding</t>
  </si>
  <si>
    <t>6573 Bedrijfs(tak)pensioenfondsen</t>
  </si>
  <si>
    <t>6573 Sectorial pension funding</t>
  </si>
  <si>
    <t>6574 Ondernemingspensioenfondsen</t>
  </si>
  <si>
    <t>6574 Corporate pension funding</t>
  </si>
  <si>
    <t>6575 Beroepspensioenfondsen</t>
  </si>
  <si>
    <t>6575 Occupational pension funding</t>
  </si>
  <si>
    <t>6576 Overige pensioenfondsen</t>
  </si>
  <si>
    <t>6576 Other pensionfunding</t>
  </si>
  <si>
    <t>6577 Assurantiebemiddeling</t>
  </si>
  <si>
    <t>6577 Insurance mediation</t>
  </si>
  <si>
    <t>6578 Ziektekostenverzekeringen</t>
  </si>
  <si>
    <t>6578 Health insurance</t>
  </si>
  <si>
    <t>6666 Ondersteunende activiteiten voor verzekeringen en pensioenfondsen</t>
  </si>
  <si>
    <t>6666 Activities auxiliary to insurance and pension funding</t>
  </si>
  <si>
    <t>6677 SPV-maatschappijen</t>
  </si>
  <si>
    <t>6677 Special Purpose Vehicles</t>
  </si>
  <si>
    <t>6678 Financiële dienstverlening (t.b.v. verzekeraars en pensioenfondsen)</t>
  </si>
  <si>
    <t>6678 Financial intermediation (auxiliary to insurance and pension funding)</t>
  </si>
  <si>
    <t>6679 Ondersteunende fin. Dienstverlening</t>
  </si>
  <si>
    <t>6679 Auxiliary financial intermediation</t>
  </si>
  <si>
    <t>6866 Exploitatie van en handel in onroerend goed</t>
  </si>
  <si>
    <t>6866 Real estate activities</t>
  </si>
  <si>
    <t>6966 Rechtskundige en boekhoudkundige dienstverlening</t>
  </si>
  <si>
    <t>6966 Legal and accounting activities</t>
  </si>
  <si>
    <t>6967 Accountants, adm. Kantoor e.d.</t>
  </si>
  <si>
    <t>6967 Accounting, bookkeeping and auditing activities; tax consultancy</t>
  </si>
  <si>
    <t>7066 Activiteiten van hoofdkantoren; adviesbureaus op het gebied van bedrijfsbeheer</t>
  </si>
  <si>
    <t>7066 Business and other mangement consultancy activities</t>
  </si>
  <si>
    <t>7166 Architecten en ingenieurs; technische testen en toetsen</t>
  </si>
  <si>
    <t>7166 Architectural and engineering activities; technical testing and analysis</t>
  </si>
  <si>
    <t>7266 Speur- en ontwikkelingswerk op wetenschappelijk gebied</t>
  </si>
  <si>
    <t>7266 Scientific research and development</t>
  </si>
  <si>
    <t>7267 Overige Research en ontwikkeling</t>
  </si>
  <si>
    <t>7267 Other research and development n.e.c.</t>
  </si>
  <si>
    <t>7366 Reclamewezen en marktonderzoek</t>
  </si>
  <si>
    <t>7366 Advertising and market research</t>
  </si>
  <si>
    <t>7367 Economisch onderzoek</t>
  </si>
  <si>
    <t>7367 Economic research</t>
  </si>
  <si>
    <t>7466 Overige gespecialiseerde wetenschappelijke en technische activiteiten</t>
  </si>
  <si>
    <t>7466 Other professional,scientific and technical activities</t>
  </si>
  <si>
    <t>7566 Veterinaire diensten</t>
  </si>
  <si>
    <t>7566 Veterinary activities</t>
  </si>
  <si>
    <t>7766 Verhuur en lease</t>
  </si>
  <si>
    <t>7766 Rental and leasing activities</t>
  </si>
  <si>
    <t>7866 Terbeschikkingstelling van personeel</t>
  </si>
  <si>
    <t>7866 Employment activities</t>
  </si>
  <si>
    <t>7966 Reisbureaus, reisorganisatoren, reserveringsbureaus en aanverwante activiteiten</t>
  </si>
  <si>
    <t>7966 Travel agency, tour operator reservation services and related activities</t>
  </si>
  <si>
    <t>8066 Beveiligings- en opsporingsdiensten</t>
  </si>
  <si>
    <t>8066 Security systems service activities</t>
  </si>
  <si>
    <t>8166 Diensten in verband met gebouwen; landschapsverzorging</t>
  </si>
  <si>
    <t>8166 Services to buildings and landscape activities</t>
  </si>
  <si>
    <t>8266 Administratieve en ondersteunende activiteiten ten behoeve van kantoren en overige zakelijke activiteiten</t>
  </si>
  <si>
    <t>8266 Office administrative, office support and other business support activities</t>
  </si>
  <si>
    <t>8466 Openbaar bestuur en defensie; verplichte sociale verzekeringen</t>
  </si>
  <si>
    <t>8466 Public administration and defence; compulsory social security</t>
  </si>
  <si>
    <t>8566 Onderwijs</t>
  </si>
  <si>
    <t>8566 Education</t>
  </si>
  <si>
    <t>8666 Menselijke gezondheidszorg</t>
  </si>
  <si>
    <t>8666 Human health activities</t>
  </si>
  <si>
    <t>8766 Maatschappelijke dienstverlening met huisvesting</t>
  </si>
  <si>
    <t>8766 Social work activities with accommodation</t>
  </si>
  <si>
    <t>8866 Maatschappelijke dienstverlening zonder huisvesting</t>
  </si>
  <si>
    <t>8866 Social work activities without accommodation</t>
  </si>
  <si>
    <t>8867 Werkgever-, werknemer- religieuze, politieke organisaties</t>
  </si>
  <si>
    <t>8867 Activities of professional membership organisation</t>
  </si>
  <si>
    <t>9066 Creatieve activiteiten, kunst en amusement</t>
  </si>
  <si>
    <t>9066 Creative, arts and entertainment activities</t>
  </si>
  <si>
    <t>9166 Bibliotheken, archieven, musea en overige culturele activiteiten</t>
  </si>
  <si>
    <t>9166 Library, archives, museums and other cultural activities</t>
  </si>
  <si>
    <t>9266 Loterijen en kansspelen</t>
  </si>
  <si>
    <t>9266 Gambling and betting activities</t>
  </si>
  <si>
    <t>9366 Sport, ontspanning en recreatie</t>
  </si>
  <si>
    <t>9366 Sports activities and amusement and recreation activities</t>
  </si>
  <si>
    <t>9466 Verenigingen</t>
  </si>
  <si>
    <t>9466 Activities of membership organisations</t>
  </si>
  <si>
    <t>9566 Reparatie van computers en consumentenartikelen</t>
  </si>
  <si>
    <t>9566 Repair of computers and personal and household goods</t>
  </si>
  <si>
    <t>9666 Natuurlijke personen</t>
  </si>
  <si>
    <t>9666 Private purchases and sales of real estate</t>
  </si>
  <si>
    <t>9667 Overige persoonlijke diensten</t>
  </si>
  <si>
    <t>9667 Other personal service activities</t>
  </si>
  <si>
    <t>9766 Huishoudens als werkgever van huishoudelijk personeel</t>
  </si>
  <si>
    <t>9766 Activities of households as employers of domestic personnel</t>
  </si>
  <si>
    <t>9866 Niet-gedifferentieerde productie van goederen en diensten door particuliere huishoudens voor eigen gebruik</t>
  </si>
  <si>
    <t>9866 Undifferentiated goods-producing activities of private households for own use</t>
  </si>
  <si>
    <t>9966 Extraterritoriale organisaties en lichamen</t>
  </si>
  <si>
    <t>9966 Extra-territorial organizations and bodies</t>
  </si>
  <si>
    <t>9367 Activiteiten op het gebied van film en video</t>
  </si>
  <si>
    <t>9367 Motion picture and video activities</t>
  </si>
  <si>
    <t>9067 RTV en overig amusement</t>
  </si>
  <si>
    <t>9067 Other telecommunication activities</t>
  </si>
  <si>
    <t>Geschat balanstotaal eind</t>
  </si>
  <si>
    <t>Estimated balance sheet total at the end of</t>
  </si>
  <si>
    <t>Telefoonnummer:</t>
  </si>
  <si>
    <t>Inschrijvingsnummer bij Kamer van Koophandel:</t>
  </si>
  <si>
    <t>Naam:</t>
  </si>
  <si>
    <t>Bezoekadres straat:</t>
  </si>
  <si>
    <t>Bezoekadres postcode:</t>
  </si>
  <si>
    <t>Bezoekadres plaats:</t>
  </si>
  <si>
    <t>Bezoekadres land:</t>
  </si>
  <si>
    <t>Tussenvoegsel:</t>
  </si>
  <si>
    <t>Contactpersoon 2</t>
  </si>
  <si>
    <t>Bezoekadres huisnummer toevoeging:</t>
  </si>
  <si>
    <t>Bezoekadres huisnummer:</t>
  </si>
  <si>
    <t>Geslacht:</t>
  </si>
  <si>
    <t xml:space="preserve"> </t>
  </si>
  <si>
    <t>Ja/Nee</t>
  </si>
  <si>
    <t>Correspondentieadres huisnummer toevoeging:</t>
  </si>
  <si>
    <t>Correspondentieadres postcode:</t>
  </si>
  <si>
    <t>Correspondentieadres plaats:</t>
  </si>
  <si>
    <t>Correspondentieadres land:</t>
  </si>
  <si>
    <t>Correspondentieadres straat/postbus:</t>
  </si>
  <si>
    <t>Correspondentieadres huisnummer/postbusnummer:</t>
  </si>
  <si>
    <t>Man</t>
  </si>
  <si>
    <t>Vrouw</t>
  </si>
  <si>
    <t>Correspondentietaal:</t>
  </si>
  <si>
    <t>E-mailadres:</t>
  </si>
  <si>
    <t>Nederlands</t>
  </si>
  <si>
    <t>Voorletter(s):</t>
  </si>
  <si>
    <t>Ja</t>
  </si>
  <si>
    <t>Nee</t>
  </si>
  <si>
    <t>Geslacht</t>
  </si>
  <si>
    <t>Taal</t>
  </si>
  <si>
    <t>Keuzelijsten</t>
  </si>
  <si>
    <t>Nederland</t>
  </si>
  <si>
    <t>Max</t>
  </si>
  <si>
    <t>Min</t>
  </si>
  <si>
    <t>Num</t>
  </si>
  <si>
    <t>Omschrijving</t>
  </si>
  <si>
    <t>Relatie</t>
  </si>
  <si>
    <t>Default</t>
  </si>
  <si>
    <t>Verplicht</t>
  </si>
  <si>
    <t>Keuze</t>
  </si>
  <si>
    <t>© De Nederlandsche Bank NV, 2011</t>
  </si>
  <si>
    <t>Ik verklaar hierbij dat voorgaande naar waarheid en op niet misleidende wijze is ingevuld.</t>
  </si>
  <si>
    <t>Laatste maand boekjaar</t>
  </si>
  <si>
    <t>Omschrijving eigen bedrijfsactiviteiten</t>
  </si>
  <si>
    <t>Land van vestiging UBO</t>
  </si>
  <si>
    <t>Algemene gegevens</t>
  </si>
  <si>
    <t>Naam vertegenwoordiger</t>
  </si>
  <si>
    <t>Inkomend</t>
  </si>
  <si>
    <t>Uitgaand</t>
  </si>
  <si>
    <t>2. Contactpersonen</t>
  </si>
  <si>
    <t xml:space="preserve">Aanmelding Bijzondere Financiële Instellingen (BFI's) </t>
  </si>
  <si>
    <t>Ingevuld door</t>
  </si>
  <si>
    <t>Naam onderneming</t>
  </si>
  <si>
    <t>Plaats</t>
  </si>
  <si>
    <t>Ik verklaar hierbij dat voorgaande is ingevuld door een procuratie-houder dan wel voor verzending akkoord is bevonden door een procuratiehouder.</t>
  </si>
  <si>
    <t>Maanden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</si>
  <si>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</si>
  <si>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</si>
  <si>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</si>
  <si>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</si>
  <si>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</si>
  <si>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</si>
  <si>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</si>
  <si>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</si>
  <si>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</si>
  <si>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</si>
  <si>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</si>
  <si>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</si>
  <si>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Bedrijfstakcode UBO</t>
  </si>
  <si>
    <t>English</t>
  </si>
  <si>
    <t>List</t>
  </si>
  <si>
    <t>1. Name and address details of company</t>
  </si>
  <si>
    <t>Name of company</t>
  </si>
  <si>
    <t>1. NAW-gegevens van de onderneming</t>
  </si>
  <si>
    <t>General data</t>
  </si>
  <si>
    <t>Registration number at Chamber of Commerce</t>
  </si>
  <si>
    <t>Last month of financial year</t>
  </si>
  <si>
    <t>Description main activities of the company</t>
  </si>
  <si>
    <t>Country UBO (Ultimate Benificial Owner)</t>
  </si>
  <si>
    <t>Royalties en licence fees of the latest closed financial year (if applicable)</t>
  </si>
  <si>
    <t>Estimate of the royalties and licences fees of the current financial year</t>
  </si>
  <si>
    <t>Completed by</t>
  </si>
  <si>
    <t>Industry code UBO</t>
  </si>
  <si>
    <t>Name contact person 2</t>
  </si>
  <si>
    <t>I hereby declare that the foregoing information is thruthful and not misleading.</t>
  </si>
  <si>
    <t>I hereby declare that the foregoing information has been entered, or approved for dispatch, by a holder of power of attorney.</t>
  </si>
  <si>
    <t>Place</t>
  </si>
  <si>
    <t>Received</t>
  </si>
  <si>
    <t xml:space="preserve">Paid </t>
  </si>
  <si>
    <t>Name representative</t>
  </si>
  <si>
    <t>Postal address addition:</t>
  </si>
  <si>
    <t>Postal address postal code:</t>
  </si>
  <si>
    <t>Postal address country:</t>
  </si>
  <si>
    <t>Visiting address number:</t>
  </si>
  <si>
    <t>Visiting address addition:</t>
  </si>
  <si>
    <t>Visiting address postal code:</t>
  </si>
  <si>
    <t>Visiting address country:</t>
  </si>
  <si>
    <t>Initials:</t>
  </si>
  <si>
    <t>Prepositions:</t>
  </si>
  <si>
    <t>Male/female:</t>
  </si>
  <si>
    <t>Telephone:</t>
  </si>
  <si>
    <t>E-mail address:</t>
  </si>
  <si>
    <t>Language:</t>
  </si>
  <si>
    <t>Name:</t>
  </si>
  <si>
    <t>Postal address street:</t>
  </si>
  <si>
    <t>Postal address street number:</t>
  </si>
  <si>
    <t>Postal address place of residence:</t>
  </si>
  <si>
    <t>Visiting address street:</t>
  </si>
  <si>
    <t>Visiting address place of residence:</t>
  </si>
  <si>
    <t>Contactpersoon 1 (correspondentie)</t>
  </si>
  <si>
    <t>Name contact person 1 (correspondence)</t>
  </si>
  <si>
    <t>Yes/No</t>
  </si>
  <si>
    <t>Yes</t>
  </si>
  <si>
    <t>No</t>
  </si>
  <si>
    <t>Language</t>
  </si>
  <si>
    <t>Dutch</t>
  </si>
  <si>
    <t>Sex</t>
  </si>
  <si>
    <t>Male</t>
  </si>
  <si>
    <t>Female</t>
  </si>
  <si>
    <t>Month</t>
  </si>
  <si>
    <t>March</t>
  </si>
  <si>
    <t>May</t>
  </si>
  <si>
    <t>June</t>
  </si>
  <si>
    <t>July</t>
  </si>
  <si>
    <t>January</t>
  </si>
  <si>
    <t>February</t>
  </si>
  <si>
    <t>October</t>
  </si>
  <si>
    <t>Aanmeldingsformulier Special Purpose Vehicles (SPV's)</t>
  </si>
  <si>
    <t>Activa</t>
  </si>
  <si>
    <t>Passiva</t>
  </si>
  <si>
    <t>Opmerkingen</t>
  </si>
  <si>
    <t>Akkoordverklaring</t>
  </si>
  <si>
    <t>N.B. Effecten die door de SPV worden uitgegeven en gedeponeerd zijn bij een buitenlandse (centrale) effectenbewaarinstelling (d.w.z. global note ligt niet bij Euroclear Nederland) worden beschouwd als buitenlandse passiva!</t>
  </si>
  <si>
    <t>Assets</t>
  </si>
  <si>
    <t>Liabilities</t>
  </si>
  <si>
    <t>(Geschat) balanstotaal na emissie:</t>
  </si>
  <si>
    <t>(Estimated) balance sheet total after issuance:</t>
  </si>
  <si>
    <t>Geschatte balans aan het einde van het lopende boekjaar:</t>
  </si>
  <si>
    <t>Estimated balance sheet figures at the end of the current financial year:</t>
  </si>
  <si>
    <t>What is the percentage proportion of the country of the originator('s)?</t>
  </si>
  <si>
    <t>What is the percentage proportion between the sectors of the originator('s) insofar as within the euro area (including the Netherlands)? (If applicable)</t>
  </si>
  <si>
    <t>What is the expected date of the issuance?</t>
  </si>
  <si>
    <t>Will the global note of the securities to be issued be deposited with a domestic or foreign (central) securities depository?</t>
  </si>
  <si>
    <t xml:space="preserve">What is the ISIN-code of the largest issuance?  </t>
  </si>
  <si>
    <t xml:space="preserve">Wat is de procentuele verhouding van het land van de originator(s)? </t>
  </si>
  <si>
    <t>Wat is de procentuele verhouding tussen de sectoren van de originator(s) voor zover binnen het eurogebied (incl. NL)? (Indien van toepassing)</t>
  </si>
  <si>
    <t>Wat is de (verwachte) datum van de emissie?</t>
  </si>
  <si>
    <t>Wordt de global note van de uit te geven effecten gedeponeerd bij een binnen- of buitenlandse (centrale) effectenbewaarinstelling?</t>
  </si>
  <si>
    <t xml:space="preserve">Wat is de ISIN-code van de grootste emissie? </t>
  </si>
  <si>
    <t>Other (Please explain in column "6. NOTES")</t>
  </si>
  <si>
    <t>Synthetic</t>
  </si>
  <si>
    <t>True sale</t>
  </si>
  <si>
    <t>Traditioneel (true sale)</t>
  </si>
  <si>
    <t>Synthetisch</t>
  </si>
  <si>
    <t xml:space="preserve">Anders (Graag verklaren in "6. OPMERKINGEN")  </t>
  </si>
  <si>
    <t>RMBS</t>
  </si>
  <si>
    <t>CMBS</t>
  </si>
  <si>
    <t>Corporate ABS</t>
  </si>
  <si>
    <t>Consumer ABS</t>
  </si>
  <si>
    <t>CDO's (incl. CLO's/CBO's)</t>
  </si>
  <si>
    <t>ABCP conduits</t>
  </si>
  <si>
    <t>Overig (Graag verklaren in "6. OPMERKINGEN")</t>
  </si>
  <si>
    <t xml:space="preserve">Overig eurogebied  (excl. NL) </t>
  </si>
  <si>
    <t>Rest van de wereld</t>
  </si>
  <si>
    <t>Netherlands</t>
  </si>
  <si>
    <t>Euro area (excluding the Netherlands)</t>
  </si>
  <si>
    <t>Rest of the world</t>
  </si>
  <si>
    <t>Binnenlands</t>
  </si>
  <si>
    <t>Buitenlands</t>
  </si>
  <si>
    <t>N.v.t.</t>
  </si>
  <si>
    <t>Domestic</t>
  </si>
  <si>
    <t>Foreign</t>
  </si>
  <si>
    <t>Not applicable</t>
  </si>
  <si>
    <t>4. Details securitisatie</t>
  </si>
  <si>
    <t>4. Details of securitisation</t>
  </si>
  <si>
    <t>Algemeen</t>
  </si>
  <si>
    <t>General</t>
  </si>
  <si>
    <t>N.B. Indien uw onderneming deel uitmaakt van een securitisatiestructuur dient u in plaats van dit formulier het formulier 'Aanmelding SPV's' in te vullen!</t>
  </si>
  <si>
    <t>Financiële gegevens (enkelvoudige balans)</t>
  </si>
  <si>
    <t>Rapporteurs rapporteren normaal gesproken zelfstandig, Een rapporteur kan echter zijn rapportage laten verzorgen door een andere (externe) partij (een vertegenwoordiger). Zie de toelichting voor de voorwaarden met betrekking tot vertegenwoordiging.</t>
  </si>
  <si>
    <t>3. Vertegenwoordiger (indien van toepassing)</t>
  </si>
  <si>
    <t>Companies usually report independently to the bank. However a company may have its reporting done by another (external ) party (a representative). (Please refer to the notes of this form for the conditions related to representatives)</t>
  </si>
  <si>
    <t>3. Representative (if applicable)</t>
  </si>
  <si>
    <t xml:space="preserve">SPV's opgericht ten behoeve van  securitisatiedoeleinden </t>
  </si>
  <si>
    <t>Is de hoofdactiviteit van de onderneming het securitiseren van activa?</t>
  </si>
  <si>
    <t>Zo ja, is de 'originator' een binnenlandse of een buitenlandse partij?</t>
  </si>
  <si>
    <t>Zijn de uitgegeven effecten gedeponeerd bij een buitenlandse (centrale) effectenbewaarinstelling?</t>
  </si>
  <si>
    <t>SPV's established for securitization purposes</t>
  </si>
  <si>
    <t>Is the main activity of the company securitization of assets?</t>
  </si>
  <si>
    <t>If so, is the 'originator' a Dutch or a foreign company?</t>
  </si>
  <si>
    <t>Are the securities deposited with a foreign (Central) Securities Depository?</t>
  </si>
  <si>
    <t>N.B. If your company is part of a securitisation structure you have to fill in the 'registration form Special Purpose Vehicles (SPVs)' instead of this form!</t>
  </si>
  <si>
    <t>Laatst afgesloten boekjaar (indien van toepassing)</t>
  </si>
  <si>
    <t>Latest closed financial year (if applicable)</t>
  </si>
  <si>
    <t>2. Contact persons</t>
  </si>
  <si>
    <t>Remarks</t>
  </si>
  <si>
    <t>Financial data</t>
  </si>
  <si>
    <t>Statement of approval</t>
  </si>
  <si>
    <t>Attention!  Securities issued by the SPV insofar as deposited with a foreign (Central) Securities Depository (i.e. global note is not deposited with Euroclear Nederland) are considered as foreign liabilities!</t>
  </si>
  <si>
    <t>Buitenlandse activa</t>
  </si>
  <si>
    <t>Totaal activa buitenland</t>
  </si>
  <si>
    <t>Binnenlandse activa</t>
  </si>
  <si>
    <t>Totaal activa</t>
  </si>
  <si>
    <t>Totaal activa binnenland</t>
  </si>
  <si>
    <t>Deelnemingen in niet-ingezetenen (zie toelichting)</t>
  </si>
  <si>
    <t>Verstrekte leningen aan en overige vorderingen op buitenlandse groepsmaatschappijen</t>
  </si>
  <si>
    <t>Beleggingen in buitenlandse effecten</t>
  </si>
  <si>
    <t>Verstrekte leningen aan en overige vorderingen op derden in het buitenland</t>
  </si>
  <si>
    <t>Buitenlandse passiva</t>
  </si>
  <si>
    <t xml:space="preserve">Binnenlandse passiva </t>
  </si>
  <si>
    <t>Deelnemingen in uw onderneming door niet-ingezetenen (zie toelichting)</t>
  </si>
  <si>
    <t>Opgenomen leningen bij en overige verplichtingen aan buitenlandse groepsmaatschappijen</t>
  </si>
  <si>
    <t>In het buitenland uitgegeven effecten (**)</t>
  </si>
  <si>
    <t>Opgenomen leningen bij en overige verplichtingen aan derden in het buitenland</t>
  </si>
  <si>
    <t>Totaal passiva buitenland</t>
  </si>
  <si>
    <t>Totaal passiva binnenland</t>
  </si>
  <si>
    <t>Totaal passiva</t>
  </si>
  <si>
    <t>Foreign assets</t>
  </si>
  <si>
    <t>Equity investment in non-resident companies (see explanatory notes)</t>
  </si>
  <si>
    <t>Loans granted to and other accounts receivable with non-resident group companies</t>
  </si>
  <si>
    <t>Investment in securities issued by non-residents</t>
  </si>
  <si>
    <t>Loans granted to and other accounts receivable with non-resident third parties</t>
  </si>
  <si>
    <t>Total foreign assets</t>
  </si>
  <si>
    <t>Total Dutch assets</t>
  </si>
  <si>
    <t>Total assets</t>
  </si>
  <si>
    <t>Dutch assets</t>
  </si>
  <si>
    <t>Foreign liabilities</t>
  </si>
  <si>
    <t>Participation in your company's equity capital by non-resident shareholders (see explanatory notes)</t>
  </si>
  <si>
    <t>Loans received from and other accounts payable to non-resident subsidiaries and associates</t>
  </si>
  <si>
    <t>Securities issued abroad by your company (**)</t>
  </si>
  <si>
    <t>Loans received from and other accounts payable to non-resident third parties</t>
  </si>
  <si>
    <t>Total foreign liabilities</t>
  </si>
  <si>
    <t>Total Dutch liabilities</t>
  </si>
  <si>
    <t>Total liabilities</t>
  </si>
  <si>
    <t>Dutch liabilities</t>
  </si>
  <si>
    <t>Toename vordering</t>
  </si>
  <si>
    <t>Afname vordering</t>
  </si>
  <si>
    <t>Toename verplichting</t>
  </si>
  <si>
    <t>Afname verplichting</t>
  </si>
  <si>
    <t xml:space="preserve">Mutaties/transacties in </t>
  </si>
  <si>
    <t>Increase of asset</t>
  </si>
  <si>
    <t>Decrease of asset</t>
  </si>
  <si>
    <t>Increase of liability</t>
  </si>
  <si>
    <t>Decrease of liability</t>
  </si>
  <si>
    <t xml:space="preserve">Transactions current financial year </t>
  </si>
  <si>
    <t>N.B. Indien de onderneming in 2011 is opgericht verzoeken wij u een schatting op te geven van het balanstotaal per eind 2011 alsmede de maand waarin de initiële activa/passiva worden ingebracht***:</t>
  </si>
  <si>
    <t>N.B. If the company is established in 2011, please fill in the estimated balance sheet total by the end of 2011, as well as the month in which the initial assets/liabilities will be contributed***:</t>
  </si>
  <si>
    <t xml:space="preserve">Verwachte maand waarin de initiële activa/passiva wordt ingebracht:                      </t>
  </si>
  <si>
    <t xml:space="preserve">Na(a)m(en) directe binnenlandse deelnemingen:  </t>
  </si>
  <si>
    <t>Na(a)m(en) directe binnenlandse aandeelhouders:</t>
  </si>
  <si>
    <t>Binnenlandse aandeelhouder(s) en deelnemingen</t>
  </si>
  <si>
    <t xml:space="preserve">Name(s) of the direct Dutch subsidiaries:  </t>
  </si>
  <si>
    <t>Name(s) of the direct Dutch shareholder(s):</t>
  </si>
  <si>
    <t>Dutch shareholders and subsidiaries</t>
  </si>
  <si>
    <t>Expected month in which the initial assets/liabilites will be contributed:</t>
  </si>
  <si>
    <t>Wij verzoeken u het formulier en de concernstructuur retour te zenden naar:</t>
  </si>
  <si>
    <t>Please send the form and organization chart to:</t>
  </si>
  <si>
    <t>Registration form</t>
  </si>
  <si>
    <t>Balance sheet</t>
  </si>
  <si>
    <t>Balans</t>
  </si>
  <si>
    <t>Stand per (datum)</t>
  </si>
  <si>
    <t>Position at (date)</t>
  </si>
  <si>
    <t>(bedragen in euro x 1.000)</t>
  </si>
  <si>
    <t>(amounts in euros x 1,000)</t>
  </si>
  <si>
    <t>Financiële gegevens</t>
  </si>
  <si>
    <t xml:space="preserve">(*) Indien de cijfers nog niet definitief zijn dan graag voorlopige cijfers invullen.
(**) Voorzover gedeponeerd bij een buitenlandse (centrale) effectenbewaarinstelling (d.w.z. global note ligt niet bij Euroclear Nederland)
(***) Alleen van toepassing voor ondernemingen die recent zijn opgericht en waar, afgezien van het oprichtingskapitaal, nog geen activa/passiva in zijn gebracht.  </t>
  </si>
  <si>
    <t>(*) If the figures haven't been finalized yet, please fill in provisional figures.
(**) Insofar as deposited with a foreign (central) securities depository (global note not with Necigef or a Dutch securities depository)
(***) This only applies to companies which are established recently and have no assets and liabilities other than the initial capital.</t>
  </si>
  <si>
    <t>(*) Indien de cijfers nog niet definitief zijn dan graag voorlopige cijfers invullen.</t>
  </si>
  <si>
    <t>(**) Voorzover gedeponeerd bij een buitenlandse (centrale) effectenbewaarinstelling (d.w.z. global note ligt niet bij Euroclear Nederland)</t>
  </si>
  <si>
    <t>(***) Alleen van toepassing voor ondernemingen die recent zijn opgericht en waar, afgezien van het oprichtingskapitaal, nog geen activa/passiva in zijn gebracht.</t>
  </si>
  <si>
    <t>(*) If the figures haven't been finalized yet, please fill in provisional figures.</t>
  </si>
  <si>
    <t>(**) Insofar as deposited with a foreign (central) securities depository (global note not with Necigef or a Dutch securities depository)</t>
  </si>
  <si>
    <t>(***) This only applies to companies which are established recently and have no assets and liabilities other than the initial capital.</t>
  </si>
  <si>
    <r>
      <t>Remarks (</t>
    </r>
    <r>
      <rPr>
        <vertAlign val="superscript"/>
        <sz val="10"/>
        <rFont val="Arial"/>
        <family val="2"/>
      </rPr>
      <t>2)</t>
    </r>
  </si>
  <si>
    <r>
      <t>Bedrijfstakcode wereldwijde groepsactiviteiten (</t>
    </r>
    <r>
      <rPr>
        <vertAlign val="superscript"/>
        <sz val="10"/>
        <rFont val="Arial"/>
        <family val="2"/>
      </rPr>
      <t>1)</t>
    </r>
  </si>
  <si>
    <r>
      <t>Industry code worldwide group activities (</t>
    </r>
    <r>
      <rPr>
        <vertAlign val="superscript"/>
        <sz val="10"/>
        <rFont val="Arial"/>
        <family val="2"/>
      </rPr>
      <t>1)</t>
    </r>
  </si>
  <si>
    <t>Opmerkingen (2)</t>
  </si>
  <si>
    <t>Naam van de UBO (Ultimate Beneficial Owner) (3)</t>
  </si>
  <si>
    <t>Name UBO (Ultimate Beneficial Owner) (3)</t>
  </si>
  <si>
    <t>(1) Let op: u dient één code in te vullen, indien er meer codes van toepassing zijn, verzoeken wij u de code die betrekking heeft op de belangrijkste activiteit(en) van de groep te kiezen.</t>
  </si>
  <si>
    <t>(2) Opmerkingen: Hier kunt u eventueel aanvullende opmerkingen of een omschrijving van de groeps- / UBO activiteiten toevoegen.</t>
  </si>
  <si>
    <t>(3) UBO = De uiteindelijke belanghebbende partij (als een buitenlandse moederonderneming zelf niet voor meer dan 50% in handen is van een andere natuurlijke persoon of rechtspersoon, dan zijn de buitenlandse moeder en de Ultimate Beneficial Owner gelijk aan elkaar).</t>
  </si>
  <si>
    <t>(1) Please note: You should fill out 1 code only. In case a number of codes is applicable, we kindly ask you to choose the code concerning the most important activity of the group.</t>
  </si>
  <si>
    <t>(2) Comments: You may add any comments or a description of the group / UBO activities here.</t>
  </si>
  <si>
    <t>(3) UBO = Ultimate Beneficial Owner. When a parent company abroad is not owned for more than 50% by another natural or legal person, the foreign parent and the ultimate beneficial owner are the same.</t>
  </si>
  <si>
    <t>Registration Form Special Financial Institutions (SFIs)</t>
  </si>
  <si>
    <t>Registration Form Special Purpose Vehicles (SPVs)</t>
  </si>
  <si>
    <t>Dit formulier versturen per e-mail :</t>
  </si>
  <si>
    <t>Click to send form to DNB!</t>
  </si>
  <si>
    <t>Klik hier om dit formulier te verzenden naar DNB!</t>
  </si>
  <si>
    <t>BFI's die in het lopende boekjaar zijn opgericht</t>
  </si>
  <si>
    <t>(Verwachte) datum van inbreng initiële activa/passiva (oprichtingskapitaal uitgezonderd!):</t>
  </si>
  <si>
    <t>SFIs which have started in the current financial year</t>
  </si>
  <si>
    <t>(Expected) month of the initial transactions of the SFI (initial capital excluded!):</t>
  </si>
  <si>
    <t>Please return this form by e-mail :</t>
  </si>
  <si>
    <t xml:space="preserve">Activa buitenland </t>
  </si>
  <si>
    <t xml:space="preserve">Foreign assets </t>
  </si>
  <si>
    <t xml:space="preserve">Activa binnenland </t>
  </si>
  <si>
    <t xml:space="preserve">Domestic assets </t>
  </si>
  <si>
    <t xml:space="preserve">Totaal activa </t>
  </si>
  <si>
    <t xml:space="preserve">Total assets </t>
  </si>
  <si>
    <t xml:space="preserve">Passiva buitenland </t>
  </si>
  <si>
    <t xml:space="preserve">Foreign liabilities </t>
  </si>
  <si>
    <t xml:space="preserve">Passiva binnenland </t>
  </si>
  <si>
    <t xml:space="preserve">Domestic liabilities </t>
  </si>
  <si>
    <t xml:space="preserve">Totaal passiva </t>
  </si>
  <si>
    <t xml:space="preserve">Total liabilities </t>
  </si>
  <si>
    <t>Datum (dd-mm-jjjj)</t>
  </si>
  <si>
    <t>Date (dd-mm-yyyy)</t>
  </si>
  <si>
    <t>Banks (MFI) (%)</t>
  </si>
  <si>
    <t>Insurance corporations (VZI) (%)</t>
  </si>
  <si>
    <t>Special purpose vehicles (SPV) (%)</t>
  </si>
  <si>
    <t>Non-financial corporations (NFI) (%)</t>
  </si>
  <si>
    <t>Pension funds (PNF) (%)</t>
  </si>
  <si>
    <t>Investment funds (BLI) (%)</t>
  </si>
  <si>
    <t>Other financial intermediaries (OFI) (%)</t>
  </si>
  <si>
    <t>General government  (OVH) (%)</t>
  </si>
  <si>
    <t>Banken (MFI) (%)</t>
  </si>
  <si>
    <t>Verzekeringsinstellingen (VZI) (%)</t>
  </si>
  <si>
    <t>Niet-financiële instellingen (NFI) (%)</t>
  </si>
  <si>
    <t>Pensioenfondsen (PNF) (%)</t>
  </si>
  <si>
    <t>Beleggingsinstelling (BLI) (%)</t>
  </si>
  <si>
    <t>Overige financiële instellingen  (OFI) (%)</t>
  </si>
  <si>
    <t>Overheid (OVH) (%)</t>
  </si>
  <si>
    <t>ISIN-Code</t>
  </si>
  <si>
    <t>Wat is het type van de securitisatie?</t>
  </si>
  <si>
    <t>What is the type of the securitisation?</t>
  </si>
  <si>
    <t>Wat is de aard van de activiteit van de SPV
(onderpand of uitgegeven effecten)?</t>
  </si>
  <si>
    <t>What is the nature of the activity of the SPV
(collateral or securities issued)?</t>
  </si>
  <si>
    <t>Royalty's en licenties laatst afgesloten boekjaar (indien van toepassing)</t>
  </si>
  <si>
    <t>Schatting van de royalty's en licenties in het lopende boekjaar</t>
  </si>
  <si>
    <t>Oprichtingsdatum (dd-mm-jjjj):</t>
  </si>
  <si>
    <t>Date of establishment (dd-mm-yyyy):</t>
  </si>
  <si>
    <t>Balans per (dd-mm-jjjj):</t>
  </si>
  <si>
    <t>Balance sheet figures at (dd-mm-yyyy):</t>
  </si>
  <si>
    <t>0166 Teelt van gewassen, veeteelt, jacht en diensten in verband met deze activiteiten</t>
  </si>
  <si>
    <t>0166 Crop and animal production, hunting and related service activities</t>
  </si>
  <si>
    <t>0266 Bosbouw en de exploitatie van bossen</t>
  </si>
  <si>
    <t>0266 Forestry and logging</t>
  </si>
  <si>
    <t>0366 Visserij en aquacultuur</t>
  </si>
  <si>
    <t>0366 Fishing and aquaculture</t>
  </si>
  <si>
    <t>0566 Winning van steenkool en bruinkool</t>
  </si>
  <si>
    <t>0566 Mining of coal and lignite</t>
  </si>
  <si>
    <t>0666 Winning van aardolie en aardgas</t>
  </si>
  <si>
    <t>0666 Extraction of crude petroleum and natural gas</t>
  </si>
  <si>
    <t>0766 Winning van metaalertsen</t>
  </si>
  <si>
    <t>0766 Mining of metal ores</t>
  </si>
  <si>
    <t>0866 Overige winning van delfstoffen</t>
  </si>
  <si>
    <t>0866 Other mining and quarrying n.e.c.</t>
  </si>
  <si>
    <t>0966 Ondersteunende activiteiten in verband met de mijnbouw</t>
  </si>
  <si>
    <t>0966 Support activities for other mining and quarrying</t>
  </si>
  <si>
    <t>1066 Vervaardiging van voedingsmiddelen</t>
  </si>
  <si>
    <t>1066 Manufacture of food products</t>
  </si>
  <si>
    <t>1166 Vervaardiging van dranken</t>
  </si>
  <si>
    <t>1166 Manufacture of beverages</t>
  </si>
  <si>
    <t>1266 Vervaardiging van tabaksproducten</t>
  </si>
  <si>
    <t>1266 Manufacture of tobacco products</t>
  </si>
  <si>
    <t>1366 Vervaardiging van textiel</t>
  </si>
  <si>
    <t>1366 Manufacture of textiles</t>
  </si>
  <si>
    <t>1466 Vervaardiging van kleding</t>
  </si>
  <si>
    <t>1466 Manufacture of clothes</t>
  </si>
  <si>
    <t>1566 Vervaardiging van leer en van producten van leer</t>
  </si>
  <si>
    <t>1566 Manufacture of leather and related products</t>
  </si>
  <si>
    <t>1666 Houtindustrie en vervaardiging van artikelen van hout en van kurk, exclusief meubelen; vervaardiging van artikelen van riet en van vlechtwerk</t>
  </si>
  <si>
    <t>1666 Manufacture of wood and of products of wood and cork, except furniture, manufacture of articles of straw and plaiting materials</t>
  </si>
  <si>
    <t>1766 Vervaardiging van papier en papierwaren</t>
  </si>
  <si>
    <t>1766 Manufacture of paper and paperboards</t>
  </si>
  <si>
    <t>1866 Drukkerijen, reproductie van opgenomen media</t>
  </si>
  <si>
    <t>1866 Publishing, printing and reproduction of recorded media</t>
  </si>
  <si>
    <t>1966 Vervaardiging van cokes en van geraffineerde aardolieproducten</t>
  </si>
  <si>
    <t>1966 Manufacture of coke and refined petroleum products</t>
  </si>
  <si>
    <t>2066 Vervaardiging van chemische producten</t>
  </si>
  <si>
    <t>2066 Manufacture of chemicals and chemical products</t>
  </si>
  <si>
    <t>2166 Vervaardiging van farmaceutische grondstoffen en producten</t>
  </si>
  <si>
    <t>2166 Manufacture of basic pharmaceutical products and pharmaceutical preparations</t>
  </si>
  <si>
    <t>2266 Vervaardiging van producten van rubber of kunststof</t>
  </si>
  <si>
    <t>2266 Manufacture of rubber products</t>
  </si>
  <si>
    <t>2366 Vervaardiging van andere niet-metaalhoudende minerale producten</t>
  </si>
  <si>
    <t>2366 Manufacture of other non-metallic mineral products</t>
  </si>
  <si>
    <t>2466 Vervaardiging van metalen in primaire vorm</t>
  </si>
  <si>
    <t>2466 Precious metals production</t>
  </si>
  <si>
    <t>2566 Vervaardiging van producten van metaal, exclusief machines en apparaten</t>
  </si>
  <si>
    <t>2566 Manufacture of fabricated metal products, except machinery and equipment</t>
  </si>
  <si>
    <t>2666 Vervaardiging van informaticaproducten en van elektronische en optische producten</t>
  </si>
  <si>
    <t>2666 Manufacture of computer, electronic and optical products</t>
  </si>
  <si>
    <t>2766 Vervaardiging van elektrische apparatuur</t>
  </si>
  <si>
    <t>2766 Manufacture of consumer electronics</t>
  </si>
  <si>
    <t>2866 Vervaardiging van machines, apparaten en werktuigen, n.e.g.</t>
  </si>
  <si>
    <t>2866 Manufacture of machinery and equipment n.e.c.</t>
  </si>
  <si>
    <t>2966 Vervaardiging en assemblage van motorvoertuigen, aanhangwagens en opleggers</t>
  </si>
  <si>
    <t>2966 Manufacture of motor vehicles, trailers and semi-trailers</t>
  </si>
  <si>
    <t>3066 Vervaardiging van andere transportmiddelen</t>
  </si>
  <si>
    <t>3066 Manufacture of transport equipment n.e.c.</t>
  </si>
  <si>
    <t>3166 Vervaardiging van meubelen</t>
  </si>
  <si>
    <t>3166 Manufacture of furniture</t>
  </si>
  <si>
    <t>3266 Overige industrie</t>
  </si>
  <si>
    <t>3266 Manufacturing n.e.c.</t>
  </si>
  <si>
    <t>3366 Reparatie en installatie van machines en apparaten</t>
  </si>
  <si>
    <t>3366 Repair and installation of machinery and equipment</t>
  </si>
  <si>
    <t>3566 Productie en distributie van elektriciteit, gas, stoom en gekoelde lucht</t>
  </si>
  <si>
    <t>3566 Electricity, gas, steam and air conditioning supply</t>
  </si>
  <si>
    <t>3666 Winning, behandeling en distributie van water</t>
  </si>
  <si>
    <t>3666 Water collection, treatment and supply</t>
  </si>
  <si>
    <t>3766 Afvalwaterafvoer</t>
  </si>
  <si>
    <t>3766 Sewage</t>
  </si>
  <si>
    <t>3866 Inzameling, verwerking en verwijdering van afval; terugwinning</t>
  </si>
  <si>
    <t>3866 Waste collection, treatment and disposal activities; materials recovery</t>
  </si>
  <si>
    <t>3966 Sanering en ander afvalbeheer</t>
  </si>
  <si>
    <t>3966 Remediation activities and other waste management services</t>
  </si>
  <si>
    <t>4166 Bouw van gebouwen; ontwikkeling van bouwprojecten</t>
  </si>
  <si>
    <t>4166 Development of building projects</t>
  </si>
  <si>
    <t>4266 Weg- en waterbouw</t>
  </si>
  <si>
    <t>4266 Construction of roads and water projects</t>
  </si>
  <si>
    <t>4366 Gespecialiseerde bouwwerkzaamheden</t>
  </si>
  <si>
    <t>4366 Specialised construction activities</t>
  </si>
  <si>
    <t>4566 Groot- en detailhandel in en onderhoud en reparatie van motorvoertuigen en motorfietsen</t>
  </si>
  <si>
    <t>4566 Sale, maintenance and repair of motorvehicles and motorcycles</t>
  </si>
  <si>
    <t>4666 Groothandel en handelsbemiddeling, met uitzondering van de handel in motorvoertuigen en motorfietsen</t>
  </si>
  <si>
    <t>4666 Wholesale trade, except of motor vehicles and motorcycles</t>
  </si>
  <si>
    <t>4766 Detailhandel, met uitzondering van de handel in auto's en motorfietsen</t>
  </si>
  <si>
    <t>4766 Retail sale, except of motor vehicles and motorcycles</t>
  </si>
  <si>
    <t>4966 Vervoer te land en vervoer via pijpleidingen</t>
  </si>
  <si>
    <t>4966 Land transport and transport via pipelines</t>
  </si>
  <si>
    <t>4977 spoorwegverkeer</t>
  </si>
  <si>
    <t>4977 Rail transport</t>
  </si>
  <si>
    <t>4978 Overig verkeer over land</t>
  </si>
  <si>
    <t>4978 Other passenger land transport n.e.c</t>
  </si>
  <si>
    <t>4979 transport, opslag en communicatie</t>
  </si>
  <si>
    <t>4979 Transport, warehousing and communication</t>
  </si>
  <si>
    <t>5066 Vervoer over water</t>
  </si>
  <si>
    <t>5066 Water transport</t>
  </si>
  <si>
    <t>5166 Luchtvaart</t>
  </si>
  <si>
    <t>5166 Air transport</t>
  </si>
  <si>
    <t>5266 Opslag en vervoerondersteunende activiteiten</t>
  </si>
  <si>
    <t>5266 Warehousing and support activities for transportation</t>
  </si>
  <si>
    <t>5366 Posterijen en koeriers</t>
  </si>
  <si>
    <t>5366 Postal and courier activities</t>
  </si>
  <si>
    <t>5566 Verschaffen van accommodatie</t>
  </si>
  <si>
    <t>5566 Accommodation</t>
  </si>
  <si>
    <t>5666 Eet- en drinkgelegenheden</t>
  </si>
  <si>
    <t>5666 Hotel amd similar accomodation</t>
  </si>
  <si>
    <t>5866 Uitgeverijen</t>
  </si>
  <si>
    <t>5866 Book publishing</t>
  </si>
  <si>
    <t>5966 Productie van films en video- en televisieprogramma's, maken van geluidsopnamen en uitgeverijen van muziekopnamen</t>
  </si>
  <si>
    <t>5966 Motion picture, video and television programme production,sound recording and music publishing activities</t>
  </si>
  <si>
    <t>6066 Programmeren en uitzenden van radio- en televisieprogramma's</t>
  </si>
  <si>
    <t>6066 Television programming and broadcasting activities</t>
  </si>
  <si>
    <t>6166 Telecommunicatie</t>
  </si>
  <si>
    <t>6166 Telecommunications</t>
  </si>
  <si>
    <t>6266 Ontwerpen en programmeren van computerprogramma's, computerconsultancy-activiteiten en aanverwante activiteiten</t>
  </si>
  <si>
    <t>6266 Computer programming, consultancy and related activities</t>
  </si>
  <si>
    <t>6366 Dienstverlenende activiteiten op het gebied van informatie</t>
  </si>
  <si>
    <t>6366 Information service activities</t>
  </si>
  <si>
    <t>6377 Aktiviteiten van houdster maatschappijen</t>
  </si>
  <si>
    <t>6377 Activities of holding companies</t>
  </si>
  <si>
    <t>6378 Overige houdstermaatschappijen</t>
  </si>
  <si>
    <t>6378 Other holding companies n.e.c.</t>
  </si>
  <si>
    <t>6466 Financiële dienstverlening, exclusief verzekeringen en pensioenfondsen</t>
  </si>
  <si>
    <t>6466 Other financial intermediation, except insurance and pension funding</t>
  </si>
  <si>
    <t>6477 Banken</t>
  </si>
  <si>
    <t>6477 Monetary intermediation</t>
  </si>
  <si>
    <t>6478 Bijzonder Financiële Instellingen</t>
  </si>
  <si>
    <t>6478 Special Purpose Entities</t>
  </si>
  <si>
    <t>Akkoord</t>
  </si>
  <si>
    <t>LET OP: MACRO'S INSCHAKELEN!!</t>
  </si>
  <si>
    <t>Rode velden zijn verplicht</t>
  </si>
  <si>
    <t>Red fields are required</t>
  </si>
  <si>
    <t>Bezoek</t>
  </si>
  <si>
    <t>Visiting</t>
  </si>
  <si>
    <t>Correspondentie</t>
  </si>
  <si>
    <t>Postal</t>
  </si>
  <si>
    <t>Aanmeldingsformulier Monetaire en Bancaire Statistieken (MBS)</t>
  </si>
  <si>
    <t>Money and Banking Statistics</t>
  </si>
  <si>
    <t>Aanmeldingsformulier Monetaire en Bancaire Statistieken</t>
  </si>
  <si>
    <t>Registration Form Money and Banking Statistics (MBS)</t>
  </si>
  <si>
    <t>Contactpersoon 3 (Verantwoordelijke technische)</t>
  </si>
  <si>
    <t>Name contact person 3 (Technical representative)</t>
  </si>
  <si>
    <t>Naam van de in de DRA-rapportage inbegrepen onderneming(en) waarover wordt gerapporteerd</t>
  </si>
  <si>
    <t>Straat</t>
  </si>
  <si>
    <t>Huisnr toev</t>
  </si>
  <si>
    <t>Postcode</t>
  </si>
  <si>
    <t>Land</t>
  </si>
  <si>
    <t>KvK-nr</t>
  </si>
  <si>
    <t>Correspondentieadres</t>
  </si>
  <si>
    <t>4. Inbegrepen ingezetenen</t>
  </si>
  <si>
    <t>Postal address</t>
  </si>
  <si>
    <t>Huisnummer</t>
  </si>
  <si>
    <t>Street</t>
  </si>
  <si>
    <t>Place of residence</t>
  </si>
  <si>
    <t>Number</t>
  </si>
  <si>
    <t>Number addition</t>
  </si>
  <si>
    <t>Postal code</t>
  </si>
  <si>
    <t>Country</t>
  </si>
  <si>
    <t>4. Name of the included entity</t>
  </si>
  <si>
    <t>Dutch MFI-entitities that are comprised in the return (100% consolidated)</t>
  </si>
  <si>
    <t>Chamber of Commerce registration number</t>
  </si>
  <si>
    <t>Lopend boekjaar:</t>
  </si>
  <si>
    <t>Current financial year:</t>
  </si>
  <si>
    <t>Aanmeldingsformulier</t>
  </si>
  <si>
    <t xml:space="preserve">Aanmeldingsformulier Bijzondere Financiële Instellingen (BFI's) </t>
  </si>
  <si>
    <t>U dient een overzicht van de groepsstructuur mee te sturen (als bijlage)</t>
  </si>
  <si>
    <t>You need to add a group structure (as attachment)</t>
  </si>
  <si>
    <t>Populatie - Onderzoek - Betalingsbalans (POP)</t>
  </si>
  <si>
    <t>Population Survey - Balance of Payments (POP)</t>
  </si>
  <si>
    <t>Registration Form Population Survey - Balance of Payments (POP)</t>
  </si>
  <si>
    <t>Aanmeldingsformulier Populatie - Onderzoek - Betalingsbalans (POP)</t>
  </si>
  <si>
    <t>Name(s) of the originator(s)</t>
  </si>
  <si>
    <t>Na(a)m(en) van de originator(s)</t>
  </si>
  <si>
    <t>Wat is/zijn de na(a)m(en) van de originator(s)?</t>
  </si>
  <si>
    <t>What is/are the name(s) of the originator(s)?</t>
  </si>
  <si>
    <t>v1.7</t>
  </si>
  <si>
    <t>Auto ABS</t>
  </si>
  <si>
    <t>SME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</si>
</sst>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Webdings"/>
      <family val="1"/>
      <charset val="2"/>
    </font>
    <font>
      <sz val="9"/>
      <color indexed="8"/>
      <name val="Verdana"/>
      <family val="2"/>
    </font>
    <font>
      <sz val="9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5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sz val="18"/>
      <color indexed="8"/>
      <name val="Verdana"/>
      <family val="2"/>
    </font>
    <font>
      <b/>
      <sz val="18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8"/>
      <name val="Webdings"/>
      <family val="1"/>
      <charset val="2"/>
    </font>
    <font>
      <i/>
      <sz val="9"/>
      <name val="Helvetica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Verdana"/>
      <family val="2"/>
    </font>
    <font>
      <b/>
      <sz val="10"/>
      <color indexed="10"/>
      <name val="Arial"/>
      <family val="2"/>
    </font>
    <font>
      <sz val="8"/>
      <name val="Helvetica"/>
      <family val="2"/>
    </font>
    <font>
      <sz val="7"/>
      <name val="Helvetica"/>
      <family val="2"/>
    </font>
    <font>
      <i/>
      <sz val="8"/>
      <name val="Arial"/>
      <family val="2"/>
    </font>
    <font>
      <sz val="9"/>
      <name val="Helvetic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 applyFill="0"/>
    <xf numFmtId="0" fontId="12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7" fillId="0" borderId="0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indent="1"/>
    </xf>
    <xf numFmtId="0" fontId="6" fillId="0" borderId="4" xfId="0" applyFont="1" applyBorder="1"/>
    <xf numFmtId="0" fontId="6" fillId="0" borderId="5" xfId="0" applyFont="1" applyBorder="1"/>
    <xf numFmtId="0" fontId="7" fillId="0" borderId="5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 inden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Fill="1" applyBorder="1"/>
    <xf numFmtId="0" fontId="6" fillId="0" borderId="13" xfId="0" applyFont="1" applyBorder="1"/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quotePrefix="1" applyFont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>
      <alignment horizontal="left" vertical="center" indent="1"/>
    </xf>
    <xf numFmtId="0" fontId="0" fillId="0" borderId="17" xfId="0" applyBorder="1"/>
    <xf numFmtId="0" fontId="0" fillId="0" borderId="18" xfId="0" applyBorder="1"/>
    <xf numFmtId="0" fontId="6" fillId="0" borderId="19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6" fillId="0" borderId="0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left" vertical="center" indent="1"/>
      <protection locked="0"/>
    </xf>
    <xf numFmtId="0" fontId="8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49" fontId="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14" fontId="6" fillId="0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/>
    <xf numFmtId="0" fontId="6" fillId="0" borderId="12" xfId="0" applyFont="1" applyBorder="1" applyAlignment="1">
      <alignment horizontal="center" vertical="center"/>
    </xf>
    <xf numFmtId="0" fontId="0" fillId="0" borderId="0" xfId="0" applyBorder="1"/>
    <xf numFmtId="49" fontId="14" fillId="0" borderId="0" xfId="0" applyNumberFormat="1" applyFont="1" applyAlignment="1">
      <alignment horizontal="center" vertical="center"/>
    </xf>
    <xf numFmtId="0" fontId="0" fillId="0" borderId="29" xfId="0" applyBorder="1"/>
    <xf numFmtId="0" fontId="6" fillId="0" borderId="29" xfId="0" applyFont="1" applyBorder="1" applyAlignment="1">
      <alignment horizontal="center" vertical="center"/>
    </xf>
    <xf numFmtId="14" fontId="6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wrapText="1"/>
    </xf>
    <xf numFmtId="0" fontId="6" fillId="0" borderId="7" xfId="0" applyFont="1" applyBorder="1" applyAlignment="1"/>
    <xf numFmtId="0" fontId="0" fillId="0" borderId="8" xfId="0" applyBorder="1" applyAlignment="1"/>
    <xf numFmtId="0" fontId="16" fillId="0" borderId="0" xfId="0" applyFont="1"/>
    <xf numFmtId="0" fontId="6" fillId="0" borderId="0" xfId="0" applyFont="1" applyAlignment="1"/>
    <xf numFmtId="0" fontId="0" fillId="0" borderId="0" xfId="0" applyAlignment="1">
      <alignment horizontal="left" wrapText="1"/>
    </xf>
    <xf numFmtId="14" fontId="6" fillId="0" borderId="15" xfId="0" applyNumberFormat="1" applyFont="1" applyFill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indent="4"/>
    </xf>
    <xf numFmtId="0" fontId="6" fillId="0" borderId="9" xfId="0" applyFont="1" applyFill="1" applyBorder="1" applyAlignment="1">
      <alignment horizontal="left" vertical="center" indent="4"/>
    </xf>
    <xf numFmtId="0" fontId="0" fillId="0" borderId="22" xfId="0" applyBorder="1" applyAlignment="1">
      <alignment horizontal="left" vertical="center" indent="4"/>
    </xf>
    <xf numFmtId="0" fontId="0" fillId="0" borderId="23" xfId="0" applyBorder="1" applyAlignment="1">
      <alignment horizontal="left" vertical="center" indent="4"/>
    </xf>
    <xf numFmtId="0" fontId="6" fillId="0" borderId="23" xfId="0" applyFont="1" applyFill="1" applyBorder="1" applyAlignment="1">
      <alignment horizontal="left" vertical="center" indent="4"/>
    </xf>
    <xf numFmtId="0" fontId="6" fillId="0" borderId="24" xfId="0" applyFont="1" applyFill="1" applyBorder="1" applyAlignment="1">
      <alignment horizontal="left" vertical="center" indent="4"/>
    </xf>
    <xf numFmtId="0" fontId="0" fillId="0" borderId="26" xfId="0" applyBorder="1" applyAlignment="1">
      <alignment horizontal="left" vertical="center" indent="4"/>
    </xf>
    <xf numFmtId="0" fontId="6" fillId="0" borderId="16" xfId="0" applyFont="1" applyBorder="1" applyAlignment="1">
      <alignment horizontal="left" indent="4"/>
    </xf>
    <xf numFmtId="0" fontId="6" fillId="0" borderId="28" xfId="0" applyFont="1" applyBorder="1" applyAlignment="1">
      <alignment horizontal="left" indent="4"/>
    </xf>
    <xf numFmtId="0" fontId="6" fillId="0" borderId="31" xfId="0" applyFont="1" applyBorder="1" applyAlignment="1">
      <alignment horizontal="left" indent="4"/>
    </xf>
    <xf numFmtId="0" fontId="6" fillId="0" borderId="22" xfId="0" applyFont="1" applyBorder="1"/>
    <xf numFmtId="0" fontId="9" fillId="0" borderId="32" xfId="0" applyFont="1" applyFill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center" vertical="center"/>
    </xf>
    <xf numFmtId="49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5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>
      <alignment horizontal="center" vertical="center"/>
    </xf>
    <xf numFmtId="49" fontId="6" fillId="0" borderId="37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/>
    <xf numFmtId="0" fontId="0" fillId="0" borderId="26" xfId="0" applyBorder="1" applyAlignment="1"/>
    <xf numFmtId="0" fontId="0" fillId="0" borderId="12" xfId="0" applyBorder="1" applyAlignment="1"/>
    <xf numFmtId="0" fontId="0" fillId="0" borderId="5" xfId="0" applyBorder="1"/>
    <xf numFmtId="0" fontId="6" fillId="0" borderId="5" xfId="0" applyFont="1" applyBorder="1" applyAlignment="1">
      <alignment horizontal="center" vertical="center"/>
    </xf>
    <xf numFmtId="0" fontId="0" fillId="0" borderId="15" xfId="0" applyBorder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/>
    <xf numFmtId="0" fontId="0" fillId="0" borderId="37" xfId="0" applyBorder="1"/>
    <xf numFmtId="0" fontId="6" fillId="0" borderId="37" xfId="0" applyFont="1" applyBorder="1"/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5" xfId="0" applyFont="1" applyBorder="1" applyAlignment="1"/>
    <xf numFmtId="0" fontId="6" fillId="0" borderId="37" xfId="0" applyFont="1" applyBorder="1" applyAlignment="1"/>
    <xf numFmtId="0" fontId="6" fillId="0" borderId="0" xfId="0" applyFont="1" applyBorder="1" applyAlignment="1"/>
    <xf numFmtId="0" fontId="6" fillId="0" borderId="2" xfId="0" applyFont="1" applyBorder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8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indent="1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vertical="center"/>
    </xf>
    <xf numFmtId="0" fontId="6" fillId="2" borderId="5" xfId="0" applyFont="1" applyFill="1" applyBorder="1"/>
    <xf numFmtId="0" fontId="0" fillId="2" borderId="5" xfId="0" applyFill="1" applyBorder="1" applyAlignment="1">
      <alignment vertical="center"/>
    </xf>
    <xf numFmtId="0" fontId="6" fillId="2" borderId="6" xfId="0" applyFont="1" applyFill="1" applyBorder="1"/>
    <xf numFmtId="0" fontId="6" fillId="2" borderId="11" xfId="0" applyFont="1" applyFill="1" applyBorder="1"/>
    <xf numFmtId="0" fontId="20" fillId="2" borderId="12" xfId="0" applyNumberFormat="1" applyFont="1" applyFill="1" applyBorder="1" applyAlignment="1">
      <alignment vertical="center"/>
    </xf>
    <xf numFmtId="0" fontId="6" fillId="2" borderId="12" xfId="0" applyFont="1" applyFill="1" applyBorder="1"/>
    <xf numFmtId="0" fontId="10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2" borderId="13" xfId="0" applyFont="1" applyFill="1" applyBorder="1"/>
    <xf numFmtId="0" fontId="8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19" fillId="2" borderId="32" xfId="0" applyFont="1" applyFill="1" applyBorder="1" applyAlignment="1">
      <alignment horizontal="left" vertical="center" wrapText="1" indent="1"/>
    </xf>
    <xf numFmtId="0" fontId="23" fillId="2" borderId="12" xfId="0" applyFont="1" applyFill="1" applyBorder="1" applyAlignment="1" applyProtection="1">
      <alignment horizontal="left" vertical="center" indent="2"/>
    </xf>
    <xf numFmtId="0" fontId="24" fillId="2" borderId="24" xfId="0" applyFont="1" applyFill="1" applyBorder="1" applyAlignment="1" applyProtection="1">
      <alignment horizontal="center" vertical="center"/>
    </xf>
    <xf numFmtId="0" fontId="24" fillId="2" borderId="26" xfId="0" applyFont="1" applyFill="1" applyBorder="1" applyAlignment="1" applyProtection="1">
      <alignment horizontal="center" vertical="center"/>
    </xf>
    <xf numFmtId="0" fontId="26" fillId="2" borderId="5" xfId="0" applyNumberFormat="1" applyFont="1" applyFill="1" applyBorder="1" applyAlignment="1">
      <alignment horizontal="right" indent="2"/>
    </xf>
    <xf numFmtId="0" fontId="27" fillId="2" borderId="12" xfId="0" applyNumberFormat="1" applyFont="1" applyFill="1" applyBorder="1" applyAlignment="1">
      <alignment horizontal="right" vertical="center" indent="2"/>
    </xf>
    <xf numFmtId="3" fontId="6" fillId="0" borderId="21" xfId="0" applyNumberFormat="1" applyFont="1" applyFill="1" applyBorder="1" applyAlignment="1" applyProtection="1">
      <alignment horizontal="right" vertical="center" indent="1"/>
      <protection locked="0"/>
    </xf>
    <xf numFmtId="3" fontId="6" fillId="0" borderId="14" xfId="0" applyNumberFormat="1" applyFont="1" applyFill="1" applyBorder="1" applyAlignment="1" applyProtection="1">
      <alignment horizontal="right" vertical="center" indent="1"/>
      <protection locked="0"/>
    </xf>
    <xf numFmtId="3" fontId="23" fillId="2" borderId="25" xfId="0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indent="4"/>
    </xf>
    <xf numFmtId="0" fontId="6" fillId="0" borderId="41" xfId="0" applyFont="1" applyBorder="1"/>
    <xf numFmtId="0" fontId="8" fillId="0" borderId="24" xfId="0" applyFont="1" applyFill="1" applyBorder="1" applyAlignment="1">
      <alignment horizontal="center" vertical="center"/>
    </xf>
    <xf numFmtId="0" fontId="6" fillId="0" borderId="26" xfId="0" applyFont="1" applyFill="1" applyBorder="1"/>
    <xf numFmtId="0" fontId="6" fillId="0" borderId="14" xfId="0" applyNumberFormat="1" applyFont="1" applyFill="1" applyBorder="1" applyAlignment="1" applyProtection="1">
      <alignment horizontal="left" vertical="center" indent="1"/>
      <protection locked="0"/>
    </xf>
    <xf numFmtId="0" fontId="28" fillId="0" borderId="14" xfId="1" applyNumberFormat="1" applyFont="1" applyFill="1" applyBorder="1" applyAlignment="1" applyProtection="1">
      <alignment horizontal="left" vertical="center" indent="1"/>
      <protection locked="0"/>
    </xf>
    <xf numFmtId="9" fontId="6" fillId="0" borderId="21" xfId="0" applyNumberFormat="1" applyFont="1" applyBorder="1" applyAlignment="1" applyProtection="1">
      <alignment horizontal="left" vertical="center" indent="1"/>
      <protection locked="0"/>
    </xf>
    <xf numFmtId="9" fontId="6" fillId="0" borderId="14" xfId="0" applyNumberFormat="1" applyFont="1" applyBorder="1" applyAlignment="1" applyProtection="1">
      <alignment horizontal="left" vertical="center" indent="1"/>
      <protection locked="0"/>
    </xf>
    <xf numFmtId="9" fontId="6" fillId="0" borderId="25" xfId="0" applyNumberFormat="1" applyFont="1" applyBorder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29" fillId="0" borderId="0" xfId="0" applyFont="1"/>
    <xf numFmtId="0" fontId="30" fillId="0" borderId="0" xfId="0" applyFont="1" applyAlignment="1">
      <alignment vertical="center"/>
    </xf>
    <xf numFmtId="0" fontId="6" fillId="0" borderId="42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31" fillId="0" borderId="0" xfId="0" applyFont="1" applyAlignment="1"/>
    <xf numFmtId="0" fontId="31" fillId="0" borderId="0" xfId="0" applyFont="1" applyFill="1" applyAlignment="1"/>
    <xf numFmtId="0" fontId="33" fillId="0" borderId="0" xfId="0" applyFont="1" applyAlignment="1">
      <alignment horizontal="right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9" fontId="6" fillId="0" borderId="25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9" fillId="2" borderId="43" xfId="0" applyFont="1" applyFill="1" applyBorder="1" applyAlignment="1">
      <alignment horizontal="left" vertical="center" wrapText="1" indent="1"/>
    </xf>
    <xf numFmtId="0" fontId="19" fillId="2" borderId="44" xfId="0" applyFont="1" applyFill="1" applyBorder="1" applyAlignment="1">
      <alignment horizontal="left" vertical="center" wrapText="1" indent="1"/>
    </xf>
    <xf numFmtId="0" fontId="32" fillId="0" borderId="12" xfId="0" applyNumberFormat="1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4" fillId="0" borderId="34" xfId="0" applyFont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center" wrapText="1" indent="1"/>
      <protection locked="0"/>
    </xf>
    <xf numFmtId="0" fontId="0" fillId="0" borderId="35" xfId="0" applyBorder="1" applyAlignment="1" applyProtection="1">
      <alignment horizontal="left" vertical="center" wrapText="1" indent="1"/>
      <protection locked="0"/>
    </xf>
    <xf numFmtId="0" fontId="6" fillId="0" borderId="45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34" fillId="0" borderId="39" xfId="0" applyFont="1" applyFill="1" applyBorder="1" applyAlignment="1">
      <alignment horizontal="left" vertical="center" wrapText="1" indent="1"/>
    </xf>
    <xf numFmtId="0" fontId="34" fillId="0" borderId="25" xfId="0" applyFont="1" applyFill="1" applyBorder="1" applyAlignment="1">
      <alignment horizontal="left" vertical="center" wrapText="1" indent="1"/>
    </xf>
    <xf numFmtId="0" fontId="34" fillId="0" borderId="26" xfId="0" applyFont="1" applyFill="1" applyBorder="1" applyAlignment="1">
      <alignment horizontal="left" vertical="center" wrapText="1" indent="1"/>
    </xf>
    <xf numFmtId="0" fontId="6" fillId="0" borderId="46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6" fillId="0" borderId="49" xfId="0" applyFont="1" applyBorder="1" applyAlignment="1">
      <alignment horizontal="left" vertical="center" wrapText="1" indent="1"/>
    </xf>
    <xf numFmtId="0" fontId="6" fillId="0" borderId="50" xfId="0" applyFont="1" applyBorder="1" applyAlignment="1">
      <alignment horizontal="left" vertical="center" wrapText="1" indent="1"/>
    </xf>
    <xf numFmtId="0" fontId="19" fillId="2" borderId="51" xfId="0" applyFont="1" applyFill="1" applyBorder="1" applyAlignment="1">
      <alignment horizontal="left" vertical="center" wrapText="1" indent="1"/>
    </xf>
    <xf numFmtId="0" fontId="19" fillId="2" borderId="29" xfId="0" applyFont="1" applyFill="1" applyBorder="1" applyAlignment="1">
      <alignment horizontal="left" wrapText="1" indent="1"/>
    </xf>
    <xf numFmtId="0" fontId="19" fillId="2" borderId="35" xfId="0" applyFont="1" applyFill="1" applyBorder="1" applyAlignment="1">
      <alignment horizontal="left" wrapText="1" indent="1"/>
    </xf>
    <xf numFmtId="0" fontId="25" fillId="0" borderId="51" xfId="0" applyFont="1" applyFill="1" applyBorder="1" applyAlignment="1">
      <alignment horizontal="left" vertical="center" wrapText="1" indent="1"/>
    </xf>
    <xf numFmtId="0" fontId="25" fillId="0" borderId="29" xfId="0" applyFont="1" applyFill="1" applyBorder="1" applyAlignment="1">
      <alignment horizontal="left" vertical="center" wrapText="1" indent="1"/>
    </xf>
    <xf numFmtId="0" fontId="25" fillId="0" borderId="35" xfId="0" applyFont="1" applyFill="1" applyBorder="1" applyAlignment="1">
      <alignment horizontal="left" vertical="center" wrapText="1" indent="1"/>
    </xf>
    <xf numFmtId="0" fontId="0" fillId="0" borderId="43" xfId="0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6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43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21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/>
    </xf>
    <xf numFmtId="0" fontId="22" fillId="2" borderId="53" xfId="0" applyFont="1" applyFill="1" applyBorder="1" applyAlignment="1"/>
    <xf numFmtId="0" fontId="22" fillId="2" borderId="54" xfId="0" applyFont="1" applyFill="1" applyBorder="1" applyAlignment="1"/>
    <xf numFmtId="0" fontId="19" fillId="2" borderId="29" xfId="0" applyFont="1" applyFill="1" applyBorder="1" applyAlignment="1">
      <alignment horizontal="left" indent="1"/>
    </xf>
    <xf numFmtId="0" fontId="19" fillId="2" borderId="35" xfId="0" applyFont="1" applyFill="1" applyBorder="1" applyAlignment="1">
      <alignment horizontal="left" indent="1"/>
    </xf>
    <xf numFmtId="0" fontId="19" fillId="2" borderId="4" xfId="0" applyFont="1" applyFill="1" applyBorder="1" applyAlignment="1">
      <alignment horizontal="left" vertical="center" wrapText="1" indent="1"/>
    </xf>
    <xf numFmtId="0" fontId="19" fillId="2" borderId="5" xfId="0" applyFont="1" applyFill="1" applyBorder="1" applyAlignment="1">
      <alignment horizontal="left" vertical="center" wrapText="1" indent="1"/>
    </xf>
    <xf numFmtId="0" fontId="19" fillId="2" borderId="6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Drop" dropLines="2" dropStyle="combo" dx="22" fmlaLink="Voorblad!B34" fmlaRange="Keuzelijst!$A$21:$A$22" sel="1" val="0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Drop" dropStyle="combo" dx="22" fmlaLink="$B$35" fmlaRange="Keuzelijst!$A$38:$A$38" noThreeD="1" sel="1" val="0"/>
</file>

<file path=xl/ctrlProps/ctrlProp5.xml><?xml version="1.0" encoding="utf-8"?>
<formControlPr xmlns="http://schemas.microsoft.com/office/spreadsheetml/2009/9/main" objectType="Drop" dropLines="12" dropStyle="combo" dx="22" fmlaLink="P10" fmlaRange="Maanden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spv@dnb.nl?subject=Aanmeldingsformulier%20Special%20Purpose%20Vehicles%20(SPV's)" TargetMode="External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1276350</xdr:rowOff>
    </xdr:from>
    <xdr:to>
      <xdr:col>6</xdr:col>
      <xdr:colOff>419100</xdr:colOff>
      <xdr:row>0</xdr:row>
      <xdr:rowOff>1933575</xdr:rowOff>
    </xdr:to>
    <xdr:pic>
      <xdr:nvPicPr>
        <xdr:cNvPr id="8174" name="Picture 983" descr="Logo dnb eurosysteem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276350"/>
          <a:ext cx="1466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3</xdr:row>
          <xdr:rowOff>57150</xdr:rowOff>
        </xdr:from>
        <xdr:to>
          <xdr:col>7</xdr:col>
          <xdr:colOff>495300</xdr:colOff>
          <xdr:row>4</xdr:row>
          <xdr:rowOff>66675</xdr:rowOff>
        </xdr:to>
        <xdr:sp macro="" textlink="">
          <xdr:nvSpPr>
            <xdr:cNvPr id="8136" name="Drop Down 968" hidden="1">
              <a:extLst>
                <a:ext uri="{63B3BB69-23CF-44E3-9099-C40C66FF867C}">
                  <a14:compatExt spid="_x0000_s8136"/>
                </a:ext>
                <a:ext uri="{FF2B5EF4-FFF2-40B4-BE49-F238E27FC236}">
                  <a16:creationId xmlns:a16="http://schemas.microsoft.com/office/drawing/2014/main" id="{00000000-0008-0000-0000-0000C8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</xdr:row>
          <xdr:rowOff>66675</xdr:rowOff>
        </xdr:from>
        <xdr:to>
          <xdr:col>8</xdr:col>
          <xdr:colOff>466725</xdr:colOff>
          <xdr:row>5</xdr:row>
          <xdr:rowOff>104775</xdr:rowOff>
        </xdr:to>
        <xdr:sp macro="" textlink="">
          <xdr:nvSpPr>
            <xdr:cNvPr id="8137" name="Group Box 969" hidden="1">
              <a:extLst>
                <a:ext uri="{63B3BB69-23CF-44E3-9099-C40C66FF867C}">
                  <a14:compatExt spid="_x0000_s8137"/>
                </a:ext>
                <a:ext uri="{FF2B5EF4-FFF2-40B4-BE49-F238E27FC236}">
                  <a16:creationId xmlns:a16="http://schemas.microsoft.com/office/drawing/2014/main" id="{00000000-0008-0000-0000-0000C9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53640926-AAD7-44D8-BBD7-CCE9431645EC}">
                <a14:shadowObscured val="1"/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Taal/Language: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</xdr:row>
          <xdr:rowOff>28575</xdr:rowOff>
        </xdr:from>
        <xdr:to>
          <xdr:col>8</xdr:col>
          <xdr:colOff>457200</xdr:colOff>
          <xdr:row>13</xdr:row>
          <xdr:rowOff>123825</xdr:rowOff>
        </xdr:to>
        <xdr:sp macro="" textlink="">
          <xdr:nvSpPr>
            <xdr:cNvPr id="8139" name="Group Box 971" hidden="1">
              <a:extLst>
                <a:ext uri="{63B3BB69-23CF-44E3-9099-C40C66FF867C}">
                  <a14:compatExt spid="_x0000_s8139"/>
                </a:ext>
                <a:ext uri="{FF2B5EF4-FFF2-40B4-BE49-F238E27FC236}">
                  <a16:creationId xmlns:a16="http://schemas.microsoft.com/office/drawing/2014/main" id="{00000000-0008-0000-0000-0000CB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8</xdr:row>
          <xdr:rowOff>152400</xdr:rowOff>
        </xdr:from>
        <xdr:to>
          <xdr:col>8</xdr:col>
          <xdr:colOff>190500</xdr:colOff>
          <xdr:row>9</xdr:row>
          <xdr:rowOff>152400</xdr:rowOff>
        </xdr:to>
        <xdr:sp macro="" textlink="">
          <xdr:nvSpPr>
            <xdr:cNvPr id="8141" name="Drop Down 973" hidden="1">
              <a:extLst>
                <a:ext uri="{63B3BB69-23CF-44E3-9099-C40C66FF867C}">
                  <a14:compatExt spid="_x0000_s8141"/>
                </a:ext>
                <a:ext uri="{FF2B5EF4-FFF2-40B4-BE49-F238E27FC236}">
                  <a16:creationId xmlns:a16="http://schemas.microsoft.com/office/drawing/2014/main" id="{00000000-0008-0000-0000-0000CD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0</xdr:rowOff>
    </xdr:from>
    <xdr:to>
      <xdr:col>12</xdr:col>
      <xdr:colOff>304800</xdr:colOff>
      <xdr:row>0</xdr:row>
      <xdr:rowOff>0</xdr:rowOff>
    </xdr:to>
    <xdr:pic>
      <xdr:nvPicPr>
        <xdr:cNvPr id="23760" name="Picture 1">
          <a:extLst>
            <a:ext uri="{FF2B5EF4-FFF2-40B4-BE49-F238E27FC236}">
              <a16:creationId xmlns:a16="http://schemas.microsoft.com/office/drawing/2014/main" id="{00000000-0008-0000-0100-0000D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3164099</xdr:colOff>
      <xdr:row>105</xdr:row>
      <xdr:rowOff>0</xdr:rowOff>
    </xdr:from>
    <xdr:ext cx="806375" cy="172996"/>
    <xdr:sp macro="" textlink="">
      <xdr:nvSpPr>
        <xdr:cNvPr id="23692" name="Text Box 14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C5C0000}"/>
            </a:ext>
          </a:extLst>
        </xdr:cNvPr>
        <xdr:cNvSpPr txBox="1">
          <a:spLocks noChangeArrowheads="1"/>
        </xdr:cNvSpPr>
      </xdr:nvSpPr>
      <xdr:spPr bwMode="auto">
        <a:xfrm>
          <a:off x="10212599" y="32295353"/>
          <a:ext cx="806375" cy="1729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Courier New"/>
              <a:cs typeface="Courier New"/>
            </a:rPr>
            <a:t>spv@dnb.nl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104</xdr:row>
          <xdr:rowOff>38100</xdr:rowOff>
        </xdr:from>
        <xdr:to>
          <xdr:col>15</xdr:col>
          <xdr:colOff>1981200</xdr:colOff>
          <xdr:row>105</xdr:row>
          <xdr:rowOff>228600</xdr:rowOff>
        </xdr:to>
        <xdr:sp macro="" textlink="">
          <xdr:nvSpPr>
            <xdr:cNvPr id="23675" name="btnMail" hidden="1">
              <a:extLst>
                <a:ext uri="{63B3BB69-23CF-44E3-9099-C40C66FF867C}">
                  <a14:compatExt spid="_x0000_s23675"/>
                </a:ext>
                <a:ext uri="{FF2B5EF4-FFF2-40B4-BE49-F238E27FC236}">
                  <a16:creationId xmlns:a16="http://schemas.microsoft.com/office/drawing/2014/main" id="{00000000-0008-0000-0100-00007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9</xdr:row>
          <xdr:rowOff>114300</xdr:rowOff>
        </xdr:from>
        <xdr:to>
          <xdr:col>15</xdr:col>
          <xdr:colOff>3876675</xdr:colOff>
          <xdr:row>9</xdr:row>
          <xdr:rowOff>323850</xdr:rowOff>
        </xdr:to>
        <xdr:sp macro="" textlink="">
          <xdr:nvSpPr>
            <xdr:cNvPr id="23704" name="Drop Down 152" hidden="1">
              <a:extLst>
                <a:ext uri="{63B3BB69-23CF-44E3-9099-C40C66FF867C}">
                  <a14:compatExt spid="_x0000_s23704"/>
                </a:ext>
                <a:ext uri="{FF2B5EF4-FFF2-40B4-BE49-F238E27FC236}">
                  <a16:creationId xmlns:a16="http://schemas.microsoft.com/office/drawing/2014/main" id="{00000000-0008-0000-0100-00009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51"/>
    <pageSetUpPr fitToPage="1"/>
  </sheetPr>
  <dimension ref="A1:I35"/>
  <sheetViews>
    <sheetView showGridLines="0" showZeros="0" tabSelected="1" showOutlineSymbols="0" zoomScale="130" zoomScaleNormal="100" workbookViewId="0">
      <selection activeCell="K8" sqref="K8"/>
    </sheetView>
  </sheetViews>
  <sheetFormatPr defaultRowHeight="12.75" x14ac:dyDescent="0.2"/>
  <cols>
    <col min="1" max="1" width="11.85546875" customWidth="1"/>
    <col min="2" max="2" width="2" customWidth="1"/>
    <col min="8" max="8" width="10" customWidth="1"/>
  </cols>
  <sheetData>
    <row r="1" spans="3:9" ht="158.25" customHeight="1" x14ac:dyDescent="0.2">
      <c r="C1" s="162" t="s">
        <v>574</v>
      </c>
      <c r="D1" s="59"/>
    </row>
    <row r="8" spans="3:9" ht="46.5" customHeight="1" x14ac:dyDescent="0.2">
      <c r="C8" s="183" t="str">
        <f>Vertaal!A149 &amp; ":"</f>
        <v>Aanmeldingsformulier:</v>
      </c>
      <c r="D8" s="183"/>
      <c r="E8" s="183"/>
      <c r="F8" s="183"/>
      <c r="G8" s="183"/>
      <c r="H8" s="183"/>
      <c r="I8" s="183"/>
    </row>
    <row r="9" spans="3:9" ht="15.75" customHeight="1" x14ac:dyDescent="0.2"/>
    <row r="14" spans="3:9" ht="21.75" customHeight="1" x14ac:dyDescent="0.2"/>
    <row r="15" spans="3:9" ht="16.5" customHeight="1" x14ac:dyDescent="0.2">
      <c r="C15" s="184"/>
      <c r="D15" s="184"/>
      <c r="E15" s="184"/>
      <c r="F15" s="184"/>
      <c r="G15" s="184"/>
      <c r="H15" s="184"/>
      <c r="I15" s="184"/>
    </row>
    <row r="16" spans="3:9" ht="16.5" customHeight="1" x14ac:dyDescent="0.2">
      <c r="C16" s="182" t="s">
        <v>150</v>
      </c>
      <c r="D16" s="182"/>
      <c r="E16" s="182"/>
      <c r="F16" s="182"/>
      <c r="G16" s="182"/>
      <c r="H16" s="182"/>
      <c r="I16" s="182"/>
    </row>
    <row r="17" spans="4:9" ht="16.5" customHeight="1" x14ac:dyDescent="0.2">
      <c r="I17" s="179" t="s">
        <v>620</v>
      </c>
    </row>
    <row r="18" spans="4:9" ht="16.5" customHeight="1" x14ac:dyDescent="0.2"/>
    <row r="19" spans="4:9" ht="16.5" customHeight="1" x14ac:dyDescent="0.25">
      <c r="D19" s="2"/>
      <c r="E19" s="95"/>
      <c r="F19" s="95"/>
      <c r="G19" s="95"/>
      <c r="H19" s="3"/>
    </row>
    <row r="20" spans="4:9" ht="16.5" customHeight="1" x14ac:dyDescent="0.3">
      <c r="D20" s="1"/>
      <c r="E20" s="95"/>
      <c r="F20" s="95"/>
      <c r="G20" s="95"/>
      <c r="H20" s="3"/>
    </row>
    <row r="21" spans="4:9" ht="16.5" customHeight="1" x14ac:dyDescent="0.3">
      <c r="D21" s="1"/>
      <c r="E21" s="95"/>
      <c r="F21" s="95"/>
      <c r="G21" s="95"/>
    </row>
    <row r="22" spans="4:9" ht="16.5" customHeight="1" x14ac:dyDescent="0.3">
      <c r="D22" s="1"/>
      <c r="F22" s="1" t="s">
        <v>122</v>
      </c>
      <c r="G22" s="1"/>
      <c r="H22" s="2" t="s">
        <v>122</v>
      </c>
    </row>
    <row r="23" spans="4:9" ht="16.5" customHeight="1" x14ac:dyDescent="0.2"/>
    <row r="24" spans="4:9" ht="16.5" customHeight="1" x14ac:dyDescent="0.2"/>
    <row r="25" spans="4:9" ht="16.5" customHeight="1" x14ac:dyDescent="0.3">
      <c r="F25" s="1"/>
    </row>
    <row r="26" spans="4:9" ht="16.5" customHeight="1" x14ac:dyDescent="0.2"/>
    <row r="27" spans="4:9" ht="16.5" customHeight="1" x14ac:dyDescent="0.2"/>
    <row r="28" spans="4:9" ht="16.5" customHeight="1" x14ac:dyDescent="0.2"/>
    <row r="29" spans="4:9" ht="16.5" customHeight="1" x14ac:dyDescent="0.2"/>
    <row r="30" spans="4:9" ht="16.5" customHeight="1" x14ac:dyDescent="0.2"/>
    <row r="34" spans="1:3" x14ac:dyDescent="0.2">
      <c r="A34" s="120"/>
      <c r="B34" s="121">
        <v>1</v>
      </c>
      <c r="C34" s="120"/>
    </row>
    <row r="35" spans="1:3" x14ac:dyDescent="0.2">
      <c r="A35" s="120"/>
      <c r="B35" s="121">
        <v>1</v>
      </c>
      <c r="C35" s="120"/>
    </row>
  </sheetData>
  <sheetProtection password="F011" sheet="1" selectLockedCells="1" selectUnlockedCells="1"/>
  <mergeCells count="3">
    <mergeCell ref="C16:I16"/>
    <mergeCell ref="C8:I8"/>
    <mergeCell ref="C15:I15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36" r:id="rId4" name="Drop Down 968">
              <controlPr defaultSize="0" autoLine="0" autoPict="0" macro="[0]!Vertaal.Vertaal">
                <anchor moveWithCells="1" sizeWithCells="1">
                  <from>
                    <xdr:col>2</xdr:col>
                    <xdr:colOff>542925</xdr:colOff>
                    <xdr:row>3</xdr:row>
                    <xdr:rowOff>57150</xdr:rowOff>
                  </from>
                  <to>
                    <xdr:col>7</xdr:col>
                    <xdr:colOff>495300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37" r:id="rId5" name="Group Box 969">
              <controlPr defaultSize="0" autoFill="0" autoPict="0">
                <anchor moveWithCells="1" sizeWithCells="1">
                  <from>
                    <xdr:col>2</xdr:col>
                    <xdr:colOff>85725</xdr:colOff>
                    <xdr:row>2</xdr:row>
                    <xdr:rowOff>66675</xdr:rowOff>
                  </from>
                  <to>
                    <xdr:col>8</xdr:col>
                    <xdr:colOff>466725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39" r:id="rId6" name="Group Box 971">
              <controlPr defaultSize="0" autoFill="0" autoPict="0">
                <anchor moveWithCells="1">
                  <from>
                    <xdr:col>2</xdr:col>
                    <xdr:colOff>104775</xdr:colOff>
                    <xdr:row>8</xdr:row>
                    <xdr:rowOff>28575</xdr:rowOff>
                  </from>
                  <to>
                    <xdr:col>8</xdr:col>
                    <xdr:colOff>457200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41" r:id="rId7" name="Drop Down 973">
              <controlPr defaultSize="0" autoLine="0" autoPict="0">
                <anchor moveWithCells="1">
                  <from>
                    <xdr:col>2</xdr:col>
                    <xdr:colOff>304800</xdr:colOff>
                    <xdr:row>8</xdr:row>
                    <xdr:rowOff>152400</xdr:rowOff>
                  </from>
                  <to>
                    <xdr:col>8</xdr:col>
                    <xdr:colOff>190500</xdr:colOff>
                    <xdr:row>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9">
    <tabColor indexed="12"/>
  </sheetPr>
  <dimension ref="A1:W106"/>
  <sheetViews>
    <sheetView showGridLines="0" showOutlineSymbols="0" topLeftCell="K1" zoomScale="85" zoomScaleNormal="85" workbookViewId="0">
      <pane ySplit="5" topLeftCell="A6" activePane="bottomLeft" state="frozen"/>
      <selection activeCell="K1" sqref="K1"/>
      <selection pane="bottomLeft" activeCell="P7" sqref="P7"/>
    </sheetView>
  </sheetViews>
  <sheetFormatPr defaultRowHeight="12.75" x14ac:dyDescent="0.2"/>
  <cols>
    <col min="1" max="1" width="2.85546875" hidden="1" customWidth="1"/>
    <col min="2" max="2" width="9.85546875" style="8" hidden="1" customWidth="1"/>
    <col min="3" max="3" width="24.85546875" style="72" hidden="1" customWidth="1"/>
    <col min="4" max="4" width="5" style="8" hidden="1" customWidth="1"/>
    <col min="5" max="5" width="4" style="8" hidden="1" customWidth="1"/>
    <col min="6" max="6" width="4.5703125" style="8" hidden="1" customWidth="1"/>
    <col min="7" max="7" width="14.5703125" style="166" hidden="1" customWidth="1"/>
    <col min="8" max="8" width="18.7109375" style="30" hidden="1" customWidth="1"/>
    <col min="9" max="9" width="8.7109375" style="30" hidden="1" customWidth="1"/>
    <col min="10" max="10" width="6.5703125" style="30" hidden="1" customWidth="1"/>
    <col min="11" max="11" width="2.85546875" style="30" customWidth="1"/>
    <col min="12" max="12" width="1.7109375" style="8" customWidth="1"/>
    <col min="13" max="13" width="45.85546875" style="8" customWidth="1"/>
    <col min="14" max="14" width="51.5703125" style="8" customWidth="1"/>
    <col min="15" max="15" width="3.7109375" style="8" customWidth="1"/>
    <col min="16" max="16" width="60.7109375" style="9" customWidth="1"/>
    <col min="17" max="17" width="3.7109375" style="8" customWidth="1"/>
    <col min="18" max="18" width="1.7109375" style="8" customWidth="1"/>
    <col min="19" max="19" width="3.7109375" style="8" customWidth="1"/>
    <col min="20" max="22" width="9.140625" style="8"/>
    <col min="23" max="23" width="44.42578125" style="8" bestFit="1" customWidth="1"/>
    <col min="24" max="16384" width="9.140625" style="8"/>
  </cols>
  <sheetData>
    <row r="1" spans="1:19" ht="13.5" customHeight="1" x14ac:dyDescent="0.2">
      <c r="A1" s="120">
        <v>0</v>
      </c>
      <c r="B1" s="30">
        <f>SUM(B2:B100)</f>
        <v>55</v>
      </c>
      <c r="C1" s="106"/>
      <c r="D1" s="30"/>
      <c r="E1" s="30"/>
      <c r="F1" s="30"/>
    </row>
    <row r="2" spans="1:19" ht="40.5" customHeight="1" thickBot="1" x14ac:dyDescent="0.4">
      <c r="B2" s="30"/>
      <c r="C2" s="30"/>
      <c r="D2" s="30"/>
      <c r="E2" s="30"/>
      <c r="F2" s="30"/>
      <c r="L2" s="216" t="str">
        <f>Vertaal!$A$70</f>
        <v>Aanmeldingsformulier Special Purpose Vehicles (SPV's)</v>
      </c>
      <c r="M2" s="217"/>
      <c r="N2" s="217"/>
      <c r="O2" s="217"/>
      <c r="P2" s="218"/>
      <c r="Q2" s="218"/>
      <c r="R2" s="219"/>
    </row>
    <row r="3" spans="1:19" ht="6.75" customHeight="1" thickTop="1" thickBot="1" x14ac:dyDescent="0.25">
      <c r="B3" s="30"/>
      <c r="C3" s="106"/>
      <c r="D3" s="30"/>
      <c r="E3" s="30"/>
      <c r="F3" s="30"/>
      <c r="N3" s="11"/>
      <c r="O3" s="12"/>
      <c r="P3" s="13"/>
      <c r="Q3" s="12"/>
    </row>
    <row r="4" spans="1:19" ht="6.75" customHeight="1" x14ac:dyDescent="0.2">
      <c r="B4" s="30"/>
      <c r="C4" s="106"/>
      <c r="D4" s="30"/>
      <c r="E4" s="30"/>
      <c r="F4" s="30"/>
      <c r="L4" s="14"/>
      <c r="M4" s="15"/>
      <c r="N4" s="16"/>
      <c r="O4" s="17"/>
      <c r="P4" s="18"/>
      <c r="Q4" s="17"/>
      <c r="R4" s="19"/>
    </row>
    <row r="5" spans="1:19" ht="16.5" customHeight="1" thickBot="1" x14ac:dyDescent="0.25">
      <c r="B5" s="33"/>
      <c r="C5" s="106" t="s">
        <v>145</v>
      </c>
      <c r="D5" s="30" t="s">
        <v>144</v>
      </c>
      <c r="E5" s="30" t="s">
        <v>143</v>
      </c>
      <c r="F5" s="30" t="s">
        <v>142</v>
      </c>
      <c r="G5" s="167" t="s">
        <v>146</v>
      </c>
      <c r="H5" s="31" t="s">
        <v>147</v>
      </c>
      <c r="I5" s="31" t="s">
        <v>148</v>
      </c>
      <c r="J5" s="31" t="s">
        <v>149</v>
      </c>
      <c r="K5" s="31"/>
      <c r="L5" s="20"/>
      <c r="M5" s="10"/>
      <c r="N5" s="11" t="str">
        <f>Vertaal!$A$2</f>
        <v>Rode velden zijn verplicht</v>
      </c>
      <c r="O5" s="12">
        <v>4</v>
      </c>
      <c r="P5" s="13" t="str">
        <f>Vertaal!A3</f>
        <v>Keuzelijsten</v>
      </c>
      <c r="Q5" s="12">
        <v>3</v>
      </c>
      <c r="R5" s="21"/>
    </row>
    <row r="6" spans="1:19" ht="24" customHeight="1" thickBot="1" x14ac:dyDescent="0.25">
      <c r="A6" s="61"/>
      <c r="B6" s="62"/>
      <c r="C6" s="107"/>
      <c r="D6" s="62"/>
      <c r="E6" s="62"/>
      <c r="F6" s="62"/>
      <c r="G6" s="168"/>
      <c r="H6" s="62"/>
      <c r="I6" s="62"/>
      <c r="J6" s="62"/>
      <c r="L6" s="20"/>
      <c r="M6" s="203" t="str">
        <f>"1. "&amp;Vertaal!$A$8</f>
        <v>1. Algemene gegevens</v>
      </c>
      <c r="N6" s="220"/>
      <c r="O6" s="220"/>
      <c r="P6" s="220"/>
      <c r="Q6" s="221"/>
      <c r="R6" s="21"/>
    </row>
    <row r="7" spans="1:19" ht="24.95" customHeight="1" thickBot="1" x14ac:dyDescent="0.25">
      <c r="A7" s="98"/>
      <c r="B7" s="99">
        <f t="shared" ref="B7:B76" si="0">IF(C7="Akkoord",0,1)</f>
        <v>1</v>
      </c>
      <c r="C7" s="108" t="str">
        <f t="shared" ref="C7:C12" si="1">ƒVal(P7,I7,J7,D7,E7,F7,N7,G7)</f>
        <v>Verplicht veld is leeg</v>
      </c>
      <c r="D7" s="99"/>
      <c r="E7" s="99"/>
      <c r="F7" s="99">
        <v>70</v>
      </c>
      <c r="G7" s="174"/>
      <c r="H7" s="99"/>
      <c r="I7" s="99" t="str">
        <f t="shared" ref="I7:I37" si="2">IF(O7=4,"Ja","")</f>
        <v>Ja</v>
      </c>
      <c r="J7" s="99" t="str">
        <f>IF(Q7=3,"Ja","")</f>
        <v/>
      </c>
      <c r="L7" s="20"/>
      <c r="M7" s="225" t="str">
        <f>Vertaal!A109</f>
        <v>Algemeen</v>
      </c>
      <c r="N7" s="24" t="str">
        <f>Vertaal!$A$7</f>
        <v>Naam onderneming</v>
      </c>
      <c r="O7" s="29">
        <v>4</v>
      </c>
      <c r="P7" s="54"/>
      <c r="Q7" s="55"/>
      <c r="R7" s="21"/>
      <c r="S7" s="161" t="str">
        <f>IF($A$1=1,IF(B7=1,C7,""),"")</f>
        <v/>
      </c>
    </row>
    <row r="8" spans="1:19" ht="24.95" customHeight="1" x14ac:dyDescent="0.2">
      <c r="B8" s="30">
        <f>IF(C8="Akkoord",0,1)</f>
        <v>1</v>
      </c>
      <c r="C8" s="149" t="str">
        <f t="shared" si="1"/>
        <v>Verplicht veld is leeg</v>
      </c>
      <c r="D8" s="30" t="s">
        <v>136</v>
      </c>
      <c r="E8" s="30">
        <v>8</v>
      </c>
      <c r="F8" s="30">
        <v>8</v>
      </c>
      <c r="I8" s="99" t="str">
        <f t="shared" si="2"/>
        <v>Ja</v>
      </c>
      <c r="J8" s="30" t="str">
        <f>IF(Q8=3,"Ja","")</f>
        <v/>
      </c>
      <c r="L8" s="20"/>
      <c r="M8" s="226"/>
      <c r="N8" s="24" t="str">
        <f>Vertaal!$A$22</f>
        <v>Inschrijvingsnummer bij Kamer van Koophandel:</v>
      </c>
      <c r="O8" s="29">
        <v>4</v>
      </c>
      <c r="P8" s="154"/>
      <c r="Q8" s="49"/>
      <c r="R8" s="21"/>
      <c r="S8" s="161" t="str">
        <f t="shared" ref="S8:S77" si="3">IF($A$1=1,IF(B8=1,C8,""),"")</f>
        <v/>
      </c>
    </row>
    <row r="9" spans="1:19" ht="24.95" customHeight="1" x14ac:dyDescent="0.2">
      <c r="B9" s="30">
        <f t="shared" si="0"/>
        <v>1</v>
      </c>
      <c r="C9" s="149" t="str">
        <f t="shared" si="1"/>
        <v>Verplicht veld is leeg</v>
      </c>
      <c r="D9" s="30"/>
      <c r="E9" s="30"/>
      <c r="F9" s="30">
        <v>10</v>
      </c>
      <c r="I9" s="30" t="str">
        <f t="shared" si="2"/>
        <v>Ja</v>
      </c>
      <c r="L9" s="20"/>
      <c r="M9" s="226"/>
      <c r="N9" s="24" t="str">
        <f>Vertaal!$A$23</f>
        <v>Oprichtingsdatum (dd-mm-jjjj):</v>
      </c>
      <c r="O9" s="23">
        <v>4</v>
      </c>
      <c r="P9" s="60"/>
      <c r="Q9" s="49"/>
      <c r="R9" s="21"/>
      <c r="S9" s="161" t="str">
        <f t="shared" si="3"/>
        <v/>
      </c>
    </row>
    <row r="10" spans="1:19" ht="33.75" customHeight="1" thickBot="1" x14ac:dyDescent="0.25">
      <c r="B10" s="30">
        <f t="shared" si="0"/>
        <v>1</v>
      </c>
      <c r="C10" s="149" t="str">
        <f t="shared" si="1"/>
        <v>Verplicht veld is leeg</v>
      </c>
      <c r="D10" s="30" t="s">
        <v>136</v>
      </c>
      <c r="E10" s="30">
        <v>1</v>
      </c>
      <c r="F10" s="30">
        <v>2</v>
      </c>
      <c r="I10" s="30" t="str">
        <f t="shared" si="2"/>
        <v>Ja</v>
      </c>
      <c r="J10" s="30" t="str">
        <f>IF(Q10=3,"Ja","")</f>
        <v/>
      </c>
      <c r="L10" s="20"/>
      <c r="M10" s="227"/>
      <c r="N10" s="24" t="str">
        <f>Vertaal!$A$24</f>
        <v>Laatste maand boekjaar</v>
      </c>
      <c r="O10" s="23">
        <v>4</v>
      </c>
      <c r="P10" s="180"/>
      <c r="Q10" s="49"/>
      <c r="R10" s="21"/>
      <c r="S10" s="161" t="str">
        <f t="shared" si="3"/>
        <v/>
      </c>
    </row>
    <row r="11" spans="1:19" ht="24.95" customHeight="1" x14ac:dyDescent="0.2">
      <c r="B11" s="30">
        <f t="shared" si="0"/>
        <v>1</v>
      </c>
      <c r="C11" s="106" t="str">
        <f t="shared" si="1"/>
        <v>Verplicht veld is leeg</v>
      </c>
      <c r="D11" s="30"/>
      <c r="E11" s="30"/>
      <c r="F11" s="30">
        <v>70</v>
      </c>
      <c r="I11" s="30" t="str">
        <f t="shared" si="2"/>
        <v>Ja</v>
      </c>
      <c r="J11" s="30" t="str">
        <f t="shared" ref="J11:J37" si="4">IF(Q11=3,"Ja","")</f>
        <v/>
      </c>
      <c r="L11" s="20"/>
      <c r="M11" s="200" t="str">
        <f>Vertaal!$A$14</f>
        <v>Correspondentie</v>
      </c>
      <c r="N11" s="56" t="str">
        <f>Vertaal!$A$46</f>
        <v>Correspondentieadres straat/postbus:</v>
      </c>
      <c r="O11" s="46">
        <v>4</v>
      </c>
      <c r="P11" s="47"/>
      <c r="Q11" s="48"/>
      <c r="R11" s="21"/>
      <c r="S11" s="161" t="str">
        <f t="shared" si="3"/>
        <v/>
      </c>
    </row>
    <row r="12" spans="1:19" ht="24.95" customHeight="1" x14ac:dyDescent="0.2">
      <c r="B12" s="30">
        <f t="shared" si="0"/>
        <v>1</v>
      </c>
      <c r="C12" s="106" t="str">
        <f t="shared" si="1"/>
        <v>Verplicht veld is leeg</v>
      </c>
      <c r="D12" s="30" t="s">
        <v>136</v>
      </c>
      <c r="E12" s="30"/>
      <c r="F12" s="30">
        <v>10</v>
      </c>
      <c r="I12" s="30" t="str">
        <f t="shared" si="2"/>
        <v>Ja</v>
      </c>
      <c r="J12" s="30" t="str">
        <f t="shared" si="4"/>
        <v/>
      </c>
      <c r="L12" s="20"/>
      <c r="M12" s="199"/>
      <c r="N12" s="24" t="str">
        <f>Vertaal!$A$47</f>
        <v>Correspondentieadres huisnummer/postbusnummer:</v>
      </c>
      <c r="O12" s="23">
        <v>4</v>
      </c>
      <c r="P12" s="154"/>
      <c r="Q12" s="49"/>
      <c r="R12" s="21"/>
      <c r="S12" s="161" t="str">
        <f t="shared" si="3"/>
        <v/>
      </c>
    </row>
    <row r="13" spans="1:19" ht="24.95" customHeight="1" x14ac:dyDescent="0.2">
      <c r="B13" s="30"/>
      <c r="C13" s="106"/>
      <c r="D13" s="30"/>
      <c r="E13" s="30"/>
      <c r="F13" s="30"/>
      <c r="I13" s="30" t="str">
        <f t="shared" si="2"/>
        <v/>
      </c>
      <c r="J13" s="30" t="str">
        <f t="shared" si="4"/>
        <v/>
      </c>
      <c r="L13" s="20"/>
      <c r="M13" s="199"/>
      <c r="N13" s="24" t="str">
        <f>Vertaal!$A$31</f>
        <v>Correspondentieadres huisnummer toevoeging:</v>
      </c>
      <c r="O13" s="23"/>
      <c r="P13" s="154"/>
      <c r="Q13" s="49"/>
      <c r="R13" s="21"/>
      <c r="S13" s="161" t="str">
        <f t="shared" si="3"/>
        <v/>
      </c>
    </row>
    <row r="14" spans="1:19" ht="24.95" customHeight="1" x14ac:dyDescent="0.2">
      <c r="B14" s="30">
        <f t="shared" si="0"/>
        <v>1</v>
      </c>
      <c r="C14" s="106" t="str">
        <f>ƒVal(P14,I14,J14,D14,E14,F14,N14,G14)</f>
        <v>Verplicht veld is leeg</v>
      </c>
      <c r="D14" s="30"/>
      <c r="E14" s="30"/>
      <c r="F14" s="30">
        <v>10</v>
      </c>
      <c r="G14" s="64">
        <f>P16</f>
        <v>0</v>
      </c>
      <c r="I14" s="30" t="str">
        <f t="shared" si="2"/>
        <v>Ja</v>
      </c>
      <c r="J14" s="30" t="str">
        <f t="shared" si="4"/>
        <v/>
      </c>
      <c r="L14" s="20"/>
      <c r="M14" s="199"/>
      <c r="N14" s="24" t="str">
        <f>Vertaal!$A$32</f>
        <v>Correspondentieadres postcode:</v>
      </c>
      <c r="O14" s="23">
        <v>4</v>
      </c>
      <c r="P14" s="32"/>
      <c r="Q14" s="49"/>
      <c r="R14" s="21"/>
      <c r="S14" s="161" t="str">
        <f t="shared" si="3"/>
        <v/>
      </c>
    </row>
    <row r="15" spans="1:19" ht="24.95" customHeight="1" x14ac:dyDescent="0.2">
      <c r="A15" s="63"/>
      <c r="B15" s="31">
        <f>IF(C15="Akkoord",0,1)</f>
        <v>1</v>
      </c>
      <c r="C15" s="171" t="str">
        <f>ƒVal(P15,I15,J15,D15,E15,F15,N15,G15)</f>
        <v>Verplicht veld is leeg</v>
      </c>
      <c r="D15" s="31"/>
      <c r="E15" s="31"/>
      <c r="F15" s="31">
        <v>70</v>
      </c>
      <c r="G15" s="170"/>
      <c r="H15" s="31"/>
      <c r="I15" s="31" t="str">
        <f>IF(O15=4,"Ja","")</f>
        <v>Ja</v>
      </c>
      <c r="J15" s="31" t="str">
        <f>IF(Q15=3,"Ja","")</f>
        <v/>
      </c>
      <c r="L15" s="20"/>
      <c r="M15" s="199"/>
      <c r="N15" s="24" t="str">
        <f>Vertaal!$A$48</f>
        <v>Correspondentieadres plaats:</v>
      </c>
      <c r="O15" s="23">
        <v>4</v>
      </c>
      <c r="P15" s="32"/>
      <c r="Q15" s="49"/>
      <c r="R15" s="21"/>
      <c r="S15" s="161" t="str">
        <f>IF($A$1=1,IF(B15=1,C15,""),"")</f>
        <v/>
      </c>
    </row>
    <row r="16" spans="1:19" ht="24.95" customHeight="1" thickBot="1" x14ac:dyDescent="0.25">
      <c r="A16" s="100"/>
      <c r="B16" s="101">
        <f t="shared" si="0"/>
        <v>1</v>
      </c>
      <c r="C16" s="172" t="str">
        <f>ƒVal(P16,I16,J16,D16,E16,F16,N16,G16)</f>
        <v>Verplicht veld is leeg</v>
      </c>
      <c r="D16" s="101"/>
      <c r="E16" s="101"/>
      <c r="F16" s="101">
        <v>70</v>
      </c>
      <c r="G16" s="173"/>
      <c r="H16" s="101"/>
      <c r="I16" s="101" t="str">
        <f t="shared" si="2"/>
        <v>Ja</v>
      </c>
      <c r="J16" s="101" t="str">
        <f t="shared" si="4"/>
        <v/>
      </c>
      <c r="L16" s="20"/>
      <c r="M16" s="199"/>
      <c r="N16" s="24" t="str">
        <f>Vertaal!$A$33</f>
        <v>Correspondentieadres land:</v>
      </c>
      <c r="O16" s="23">
        <v>4</v>
      </c>
      <c r="P16" s="32"/>
      <c r="Q16" s="49"/>
      <c r="R16" s="21"/>
      <c r="S16" s="161" t="str">
        <f t="shared" si="3"/>
        <v/>
      </c>
    </row>
    <row r="17" spans="1:19" ht="24.95" customHeight="1" x14ac:dyDescent="0.2">
      <c r="B17" s="30">
        <f t="shared" si="0"/>
        <v>1</v>
      </c>
      <c r="C17" s="106" t="str">
        <f>ƒVal(P17,I17,J17,D17,E17,F17,N17,G17)</f>
        <v>Verplicht veld is leeg</v>
      </c>
      <c r="D17" s="30"/>
      <c r="E17" s="30"/>
      <c r="F17" s="30">
        <f>+F11</f>
        <v>70</v>
      </c>
      <c r="I17" s="30" t="str">
        <f t="shared" si="2"/>
        <v>Ja</v>
      </c>
      <c r="J17" s="30" t="str">
        <f t="shared" si="4"/>
        <v/>
      </c>
      <c r="L17" s="20"/>
      <c r="M17" s="200" t="str">
        <f>Vertaal!$A$9</f>
        <v>Bezoek</v>
      </c>
      <c r="N17" s="56" t="str">
        <f>Vertaal!$A$49</f>
        <v>Bezoekadres straat:</v>
      </c>
      <c r="O17" s="46">
        <v>4</v>
      </c>
      <c r="P17" s="47"/>
      <c r="Q17" s="48"/>
      <c r="R17" s="21"/>
      <c r="S17" s="161" t="str">
        <f t="shared" si="3"/>
        <v/>
      </c>
    </row>
    <row r="18" spans="1:19" ht="24.95" customHeight="1" x14ac:dyDescent="0.2">
      <c r="B18" s="30">
        <f t="shared" si="0"/>
        <v>1</v>
      </c>
      <c r="C18" s="106" t="str">
        <f>ƒVal(P18,I18,J18,D18,E18,F18,N18,G18)</f>
        <v>Verplicht veld is leeg</v>
      </c>
      <c r="D18" s="30" t="s">
        <v>136</v>
      </c>
      <c r="E18" s="30"/>
      <c r="F18" s="30">
        <f>+F12</f>
        <v>10</v>
      </c>
      <c r="I18" s="30" t="str">
        <f t="shared" si="2"/>
        <v>Ja</v>
      </c>
      <c r="J18" s="30" t="str">
        <f t="shared" si="4"/>
        <v/>
      </c>
      <c r="L18" s="20"/>
      <c r="M18" s="199"/>
      <c r="N18" s="24" t="str">
        <f>Vertaal!$A$34</f>
        <v>Bezoekadres huisnummer:</v>
      </c>
      <c r="O18" s="23">
        <v>4</v>
      </c>
      <c r="P18" s="154"/>
      <c r="Q18" s="49"/>
      <c r="R18" s="21"/>
      <c r="S18" s="161" t="str">
        <f t="shared" si="3"/>
        <v/>
      </c>
    </row>
    <row r="19" spans="1:19" ht="24.95" customHeight="1" x14ac:dyDescent="0.2">
      <c r="B19" s="30"/>
      <c r="C19" s="106"/>
      <c r="D19" s="30"/>
      <c r="E19" s="30"/>
      <c r="F19" s="30"/>
      <c r="I19" s="30" t="str">
        <f t="shared" si="2"/>
        <v/>
      </c>
      <c r="J19" s="30" t="str">
        <f t="shared" si="4"/>
        <v/>
      </c>
      <c r="L19" s="20"/>
      <c r="M19" s="199"/>
      <c r="N19" s="24" t="str">
        <f>Vertaal!$A$35</f>
        <v>Bezoekadres huisnummer toevoeging:</v>
      </c>
      <c r="O19" s="23"/>
      <c r="P19" s="154"/>
      <c r="Q19" s="49"/>
      <c r="R19" s="21"/>
      <c r="S19" s="161" t="str">
        <f t="shared" si="3"/>
        <v/>
      </c>
    </row>
    <row r="20" spans="1:19" ht="24.95" customHeight="1" x14ac:dyDescent="0.2">
      <c r="B20" s="30">
        <f t="shared" si="0"/>
        <v>1</v>
      </c>
      <c r="C20" s="106" t="str">
        <f>ƒVal(P20,I20,J20,D20,E20,F20,N20,G20)</f>
        <v>Verplicht veld is leeg</v>
      </c>
      <c r="D20" s="30"/>
      <c r="E20" s="30"/>
      <c r="F20" s="30">
        <f>+F14</f>
        <v>10</v>
      </c>
      <c r="G20" s="64">
        <f>P22</f>
        <v>0</v>
      </c>
      <c r="I20" s="30" t="str">
        <f t="shared" si="2"/>
        <v>Ja</v>
      </c>
      <c r="J20" s="30" t="str">
        <f t="shared" si="4"/>
        <v/>
      </c>
      <c r="L20" s="20"/>
      <c r="M20" s="199"/>
      <c r="N20" s="24" t="str">
        <f>Vertaal!$A$36</f>
        <v>Bezoekadres postcode:</v>
      </c>
      <c r="O20" s="23">
        <v>4</v>
      </c>
      <c r="P20" s="32"/>
      <c r="Q20" s="49"/>
      <c r="R20" s="21"/>
      <c r="S20" s="161" t="str">
        <f t="shared" si="3"/>
        <v/>
      </c>
    </row>
    <row r="21" spans="1:19" ht="24.95" customHeight="1" x14ac:dyDescent="0.2">
      <c r="B21" s="30">
        <f>IF(C21="Akkoord",0,1)</f>
        <v>1</v>
      </c>
      <c r="C21" s="106" t="str">
        <f>ƒVal(P21,I21,J21,D21,E21,F21,N21,G21)</f>
        <v>Verplicht veld is leeg</v>
      </c>
      <c r="D21" s="30"/>
      <c r="E21" s="30"/>
      <c r="F21" s="30">
        <v>70</v>
      </c>
      <c r="I21" s="30" t="str">
        <f>IF(O21=4,"Ja","")</f>
        <v>Ja</v>
      </c>
      <c r="J21" s="30" t="str">
        <f>IF(Q21=3,"Ja","")</f>
        <v/>
      </c>
      <c r="L21" s="20"/>
      <c r="M21" s="199"/>
      <c r="N21" s="24" t="str">
        <f>Vertaal!$A$50</f>
        <v>Bezoekadres plaats:</v>
      </c>
      <c r="O21" s="23">
        <v>4</v>
      </c>
      <c r="P21" s="32"/>
      <c r="Q21" s="49"/>
      <c r="R21" s="21"/>
      <c r="S21" s="161" t="str">
        <f>IF($A$1=1,IF(B21=1,C21,""),"")</f>
        <v/>
      </c>
    </row>
    <row r="22" spans="1:19" ht="24.95" customHeight="1" thickBot="1" x14ac:dyDescent="0.25">
      <c r="B22" s="30">
        <f t="shared" si="0"/>
        <v>1</v>
      </c>
      <c r="C22" s="149" t="str">
        <f>ƒVal(P22,I22,J22,D22,E22,F22,N22,G22)</f>
        <v>Verplicht veld is leeg</v>
      </c>
      <c r="D22" s="30"/>
      <c r="E22" s="30"/>
      <c r="F22" s="30">
        <v>70</v>
      </c>
      <c r="I22" s="30" t="str">
        <f t="shared" si="2"/>
        <v>Ja</v>
      </c>
      <c r="J22" s="30" t="str">
        <f t="shared" si="4"/>
        <v/>
      </c>
      <c r="L22" s="20"/>
      <c r="M22" s="199"/>
      <c r="N22" s="24" t="str">
        <f>Vertaal!$A$37</f>
        <v>Bezoekadres land:</v>
      </c>
      <c r="O22" s="23">
        <v>4</v>
      </c>
      <c r="P22" s="32"/>
      <c r="Q22" s="49"/>
      <c r="R22" s="21"/>
      <c r="S22" s="161" t="str">
        <f t="shared" si="3"/>
        <v/>
      </c>
    </row>
    <row r="23" spans="1:19" ht="24.95" customHeight="1" thickBot="1" x14ac:dyDescent="0.25">
      <c r="A23" s="65"/>
      <c r="B23" s="66"/>
      <c r="C23" s="110"/>
      <c r="D23" s="66"/>
      <c r="E23" s="66"/>
      <c r="F23" s="66"/>
      <c r="G23" s="169"/>
      <c r="H23" s="66"/>
      <c r="I23" s="66" t="str">
        <f t="shared" si="2"/>
        <v/>
      </c>
      <c r="J23" s="66" t="str">
        <f t="shared" si="4"/>
        <v/>
      </c>
      <c r="L23" s="20"/>
      <c r="M23" s="203" t="str">
        <f>Vertaal!$A$10</f>
        <v>2. Contactpersonen</v>
      </c>
      <c r="N23" s="220"/>
      <c r="O23" s="220"/>
      <c r="P23" s="220"/>
      <c r="Q23" s="221"/>
      <c r="R23" s="21"/>
      <c r="S23" s="161" t="str">
        <f t="shared" si="3"/>
        <v/>
      </c>
    </row>
    <row r="24" spans="1:19" ht="24.95" customHeight="1" x14ac:dyDescent="0.2">
      <c r="B24" s="30">
        <f t="shared" si="0"/>
        <v>1</v>
      </c>
      <c r="C24" s="106" t="str">
        <f>ƒVal(P24,I24,J24,D24,E24,F24,N24,G24)</f>
        <v>Verplicht veld is leeg</v>
      </c>
      <c r="D24" s="30"/>
      <c r="E24" s="30"/>
      <c r="F24" s="30">
        <v>10</v>
      </c>
      <c r="I24" s="30" t="str">
        <f t="shared" si="2"/>
        <v>Ja</v>
      </c>
      <c r="J24" s="30" t="str">
        <f t="shared" si="4"/>
        <v/>
      </c>
      <c r="L24" s="20"/>
      <c r="M24" s="200" t="str">
        <f>Vertaal!$A$11</f>
        <v>Contactpersoon 1 (correspondentie)</v>
      </c>
      <c r="N24" s="56" t="str">
        <f>Vertaal!$A$38</f>
        <v>Voorletter(s):</v>
      </c>
      <c r="O24" s="46">
        <v>4</v>
      </c>
      <c r="P24" s="47"/>
      <c r="Q24" s="48"/>
      <c r="R24" s="21"/>
      <c r="S24" s="161" t="str">
        <f t="shared" si="3"/>
        <v/>
      </c>
    </row>
    <row r="25" spans="1:19" ht="24.95" customHeight="1" x14ac:dyDescent="0.2">
      <c r="B25" s="30">
        <f t="shared" si="0"/>
        <v>0</v>
      </c>
      <c r="C25" s="106" t="s">
        <v>573</v>
      </c>
      <c r="D25" s="30"/>
      <c r="E25" s="30"/>
      <c r="F25" s="30">
        <v>10</v>
      </c>
      <c r="I25" s="30" t="str">
        <f t="shared" si="2"/>
        <v/>
      </c>
      <c r="J25" s="30" t="str">
        <f t="shared" si="4"/>
        <v/>
      </c>
      <c r="L25" s="20"/>
      <c r="M25" s="199"/>
      <c r="N25" s="24" t="str">
        <f>Vertaal!$A$39</f>
        <v>Tussenvoegsel:</v>
      </c>
      <c r="O25" s="23"/>
      <c r="P25" s="159"/>
      <c r="Q25" s="49"/>
      <c r="R25" s="21"/>
      <c r="S25" s="161" t="str">
        <f t="shared" si="3"/>
        <v/>
      </c>
    </row>
    <row r="26" spans="1:19" ht="24.95" customHeight="1" x14ac:dyDescent="0.2">
      <c r="B26" s="30">
        <f t="shared" si="0"/>
        <v>1</v>
      </c>
      <c r="C26" s="106" t="str">
        <f t="shared" ref="C26:C31" si="5">ƒVal(P26,I26,J26,D26,E26,F26,N26,G26)</f>
        <v>Verplicht veld is leeg</v>
      </c>
      <c r="D26" s="30"/>
      <c r="E26" s="30"/>
      <c r="F26" s="30">
        <v>70</v>
      </c>
      <c r="I26" s="30" t="str">
        <f t="shared" si="2"/>
        <v>Ja</v>
      </c>
      <c r="J26" s="30" t="str">
        <f t="shared" si="4"/>
        <v/>
      </c>
      <c r="L26" s="20"/>
      <c r="M26" s="199"/>
      <c r="N26" s="24" t="str">
        <f>Vertaal!$A$44</f>
        <v>Naam:</v>
      </c>
      <c r="O26" s="23">
        <v>4</v>
      </c>
      <c r="P26" s="32"/>
      <c r="Q26" s="49"/>
      <c r="R26" s="21"/>
      <c r="S26" s="161" t="str">
        <f t="shared" si="3"/>
        <v/>
      </c>
    </row>
    <row r="27" spans="1:19" ht="24.95" customHeight="1" x14ac:dyDescent="0.2">
      <c r="B27" s="30">
        <f t="shared" si="0"/>
        <v>1</v>
      </c>
      <c r="C27" s="106" t="str">
        <f t="shared" si="5"/>
        <v>Verplicht veld is leeg</v>
      </c>
      <c r="D27" s="30"/>
      <c r="E27" s="30"/>
      <c r="F27" s="30"/>
      <c r="I27" s="30" t="str">
        <f t="shared" si="2"/>
        <v>Ja</v>
      </c>
      <c r="J27" s="30" t="str">
        <f t="shared" si="4"/>
        <v>Ja</v>
      </c>
      <c r="L27" s="20"/>
      <c r="M27" s="199"/>
      <c r="N27" s="22" t="str">
        <f>Vertaal!$A$40</f>
        <v>Geslacht:</v>
      </c>
      <c r="O27" s="23">
        <v>4</v>
      </c>
      <c r="P27" s="32"/>
      <c r="Q27" s="49">
        <v>3</v>
      </c>
      <c r="R27" s="21"/>
      <c r="S27" s="161" t="str">
        <f t="shared" si="3"/>
        <v/>
      </c>
    </row>
    <row r="28" spans="1:19" ht="24.95" customHeight="1" x14ac:dyDescent="0.2">
      <c r="B28" s="30">
        <f t="shared" si="0"/>
        <v>1</v>
      </c>
      <c r="C28" s="106" t="str">
        <f t="shared" si="5"/>
        <v>Verplicht veld is leeg</v>
      </c>
      <c r="D28" s="30"/>
      <c r="E28" s="30"/>
      <c r="F28" s="30">
        <v>25</v>
      </c>
      <c r="I28" s="30" t="str">
        <f t="shared" si="2"/>
        <v>Ja</v>
      </c>
      <c r="J28" s="30" t="str">
        <f t="shared" si="4"/>
        <v/>
      </c>
      <c r="L28" s="20"/>
      <c r="M28" s="199"/>
      <c r="N28" s="24" t="str">
        <f>Vertaal!$A$41</f>
        <v>Telefoonnummer:</v>
      </c>
      <c r="O28" s="23">
        <v>4</v>
      </c>
      <c r="P28" s="155"/>
      <c r="Q28" s="49"/>
      <c r="R28" s="21"/>
      <c r="S28" s="161" t="str">
        <f t="shared" si="3"/>
        <v/>
      </c>
    </row>
    <row r="29" spans="1:19" ht="24.95" customHeight="1" x14ac:dyDescent="0.2">
      <c r="B29" s="30">
        <f t="shared" si="0"/>
        <v>1</v>
      </c>
      <c r="C29" s="106" t="str">
        <f t="shared" si="5"/>
        <v>Verplicht veld is leeg</v>
      </c>
      <c r="D29" s="30"/>
      <c r="E29" s="30"/>
      <c r="F29" s="30">
        <v>70</v>
      </c>
      <c r="I29" s="30" t="str">
        <f t="shared" si="2"/>
        <v>Ja</v>
      </c>
      <c r="J29" s="30" t="str">
        <f t="shared" si="4"/>
        <v/>
      </c>
      <c r="L29" s="20"/>
      <c r="M29" s="199"/>
      <c r="N29" s="24" t="str">
        <f>Vertaal!$A$42</f>
        <v>E-mailadres:</v>
      </c>
      <c r="O29" s="23">
        <v>4</v>
      </c>
      <c r="P29" s="160"/>
      <c r="Q29" s="49"/>
      <c r="R29" s="21"/>
      <c r="S29" s="161" t="str">
        <f t="shared" si="3"/>
        <v/>
      </c>
    </row>
    <row r="30" spans="1:19" ht="24.95" customHeight="1" thickBot="1" x14ac:dyDescent="0.25">
      <c r="B30" s="62">
        <f t="shared" si="0"/>
        <v>1</v>
      </c>
      <c r="C30" s="107" t="str">
        <f t="shared" si="5"/>
        <v>Verplicht veld is leeg</v>
      </c>
      <c r="D30" s="62"/>
      <c r="E30" s="62"/>
      <c r="F30" s="62"/>
      <c r="G30" s="168"/>
      <c r="H30" s="62"/>
      <c r="I30" s="62" t="str">
        <f t="shared" si="2"/>
        <v>Ja</v>
      </c>
      <c r="J30" s="62" t="str">
        <f t="shared" si="4"/>
        <v>Ja</v>
      </c>
      <c r="L30" s="20"/>
      <c r="M30" s="202"/>
      <c r="N30" s="53" t="str">
        <f>Vertaal!$A$43</f>
        <v>Correspondentietaal:</v>
      </c>
      <c r="O30" s="50">
        <v>4</v>
      </c>
      <c r="P30" s="51"/>
      <c r="Q30" s="52">
        <v>3</v>
      </c>
      <c r="R30" s="21"/>
      <c r="S30" s="161" t="str">
        <f t="shared" si="3"/>
        <v/>
      </c>
    </row>
    <row r="31" spans="1:19" ht="24.95" customHeight="1" x14ac:dyDescent="0.2">
      <c r="B31" s="30">
        <f t="shared" si="0"/>
        <v>0</v>
      </c>
      <c r="C31" s="106" t="str">
        <f t="shared" si="5"/>
        <v>Akkoord</v>
      </c>
      <c r="D31" s="30"/>
      <c r="E31" s="30"/>
      <c r="F31" s="30">
        <f>+F24</f>
        <v>10</v>
      </c>
      <c r="I31" s="30" t="str">
        <f t="shared" si="2"/>
        <v/>
      </c>
      <c r="J31" s="30" t="str">
        <f t="shared" si="4"/>
        <v/>
      </c>
      <c r="L31" s="20"/>
      <c r="M31" s="200" t="str">
        <f>Vertaal!$A$12</f>
        <v>Contactpersoon 2</v>
      </c>
      <c r="N31" s="56" t="str">
        <f>Vertaal!$A$38</f>
        <v>Voorletter(s):</v>
      </c>
      <c r="O31" s="46" t="str">
        <f>IF(COUNTBLANK(P$31:P$37)=7,"",4)</f>
        <v/>
      </c>
      <c r="P31" s="47"/>
      <c r="Q31" s="48"/>
      <c r="R31" s="21"/>
      <c r="S31" s="161" t="str">
        <f t="shared" si="3"/>
        <v/>
      </c>
    </row>
    <row r="32" spans="1:19" ht="24.95" customHeight="1" x14ac:dyDescent="0.2">
      <c r="B32" s="30">
        <f t="shared" si="0"/>
        <v>0</v>
      </c>
      <c r="C32" s="106" t="s">
        <v>573</v>
      </c>
      <c r="D32" s="30"/>
      <c r="E32" s="30"/>
      <c r="F32" s="30">
        <v>10</v>
      </c>
      <c r="I32" s="30" t="str">
        <f t="shared" si="2"/>
        <v/>
      </c>
      <c r="J32" s="30" t="str">
        <f t="shared" si="4"/>
        <v/>
      </c>
      <c r="L32" s="20"/>
      <c r="M32" s="199"/>
      <c r="N32" s="24" t="str">
        <f>Vertaal!$A$39</f>
        <v>Tussenvoegsel:</v>
      </c>
      <c r="O32" s="23"/>
      <c r="P32" s="32"/>
      <c r="Q32" s="49"/>
      <c r="R32" s="21"/>
      <c r="S32" s="161" t="str">
        <f t="shared" si="3"/>
        <v/>
      </c>
    </row>
    <row r="33" spans="1:19" ht="24.95" customHeight="1" x14ac:dyDescent="0.2">
      <c r="B33" s="30">
        <f t="shared" si="0"/>
        <v>0</v>
      </c>
      <c r="C33" s="106" t="str">
        <f>ƒVal(P33,I33,J33,D33,E33,F33,N33,G33)</f>
        <v>Akkoord</v>
      </c>
      <c r="D33" s="30"/>
      <c r="E33" s="30"/>
      <c r="F33" s="30">
        <f>+F26</f>
        <v>70</v>
      </c>
      <c r="I33" s="30" t="str">
        <f t="shared" si="2"/>
        <v/>
      </c>
      <c r="J33" s="30" t="str">
        <f t="shared" si="4"/>
        <v/>
      </c>
      <c r="L33" s="20"/>
      <c r="M33" s="199"/>
      <c r="N33" s="24" t="str">
        <f>Vertaal!$A$44</f>
        <v>Naam:</v>
      </c>
      <c r="O33" s="23" t="str">
        <f>IF(COUNTBLANK(P$31:P$37)=7,"",4)</f>
        <v/>
      </c>
      <c r="P33" s="32"/>
      <c r="Q33" s="49"/>
      <c r="R33" s="21"/>
      <c r="S33" s="161" t="str">
        <f t="shared" si="3"/>
        <v/>
      </c>
    </row>
    <row r="34" spans="1:19" ht="24.95" customHeight="1" x14ac:dyDescent="0.2">
      <c r="B34" s="30">
        <f t="shared" si="0"/>
        <v>0</v>
      </c>
      <c r="C34" s="106" t="str">
        <f>ƒVal(P34,I34,J34,D34,E34,F34,N34,G34)</f>
        <v>Akkoord</v>
      </c>
      <c r="D34" s="30"/>
      <c r="E34" s="30"/>
      <c r="F34" s="30"/>
      <c r="I34" s="30" t="str">
        <f t="shared" si="2"/>
        <v/>
      </c>
      <c r="J34" s="30" t="str">
        <f t="shared" si="4"/>
        <v>Ja</v>
      </c>
      <c r="L34" s="20"/>
      <c r="M34" s="199"/>
      <c r="N34" s="22" t="str">
        <f>Vertaal!$A$40</f>
        <v>Geslacht:</v>
      </c>
      <c r="O34" s="23" t="str">
        <f>IF(COUNTBLANK(P$31:P$37)=7,"",4)</f>
        <v/>
      </c>
      <c r="P34" s="32"/>
      <c r="Q34" s="49">
        <v>3</v>
      </c>
      <c r="R34" s="21"/>
      <c r="S34" s="161" t="str">
        <f t="shared" si="3"/>
        <v/>
      </c>
    </row>
    <row r="35" spans="1:19" ht="24.95" customHeight="1" x14ac:dyDescent="0.2">
      <c r="B35" s="30">
        <f t="shared" si="0"/>
        <v>0</v>
      </c>
      <c r="C35" s="106" t="str">
        <f>ƒVal(P35,I35,J35,D35,E35,F35,N35,G35)</f>
        <v>Akkoord</v>
      </c>
      <c r="D35" s="30"/>
      <c r="E35" s="30"/>
      <c r="F35" s="30">
        <f>+F28</f>
        <v>25</v>
      </c>
      <c r="I35" s="30" t="str">
        <f t="shared" si="2"/>
        <v/>
      </c>
      <c r="J35" s="30" t="str">
        <f t="shared" si="4"/>
        <v/>
      </c>
      <c r="L35" s="20"/>
      <c r="M35" s="199"/>
      <c r="N35" s="24" t="str">
        <f>Vertaal!$A$41</f>
        <v>Telefoonnummer:</v>
      </c>
      <c r="O35" s="23" t="str">
        <f>IF(COUNTBLANK(P$31:P$37)=7,"",4)</f>
        <v/>
      </c>
      <c r="P35" s="32"/>
      <c r="Q35" s="49"/>
      <c r="R35" s="21"/>
      <c r="S35" s="161" t="str">
        <f t="shared" si="3"/>
        <v/>
      </c>
    </row>
    <row r="36" spans="1:19" ht="24.95" customHeight="1" x14ac:dyDescent="0.2">
      <c r="A36" s="63"/>
      <c r="B36" s="31">
        <f t="shared" si="0"/>
        <v>0</v>
      </c>
      <c r="C36" s="106" t="str">
        <f>ƒVal(P36,I36,J36,D36,E36,F36,N36,G36)</f>
        <v>Akkoord</v>
      </c>
      <c r="D36" s="31"/>
      <c r="E36" s="31"/>
      <c r="F36" s="31">
        <f>+F29</f>
        <v>70</v>
      </c>
      <c r="G36" s="170"/>
      <c r="H36" s="31"/>
      <c r="I36" s="31" t="str">
        <f t="shared" si="2"/>
        <v/>
      </c>
      <c r="J36" s="31" t="str">
        <f t="shared" si="4"/>
        <v/>
      </c>
      <c r="L36" s="20"/>
      <c r="M36" s="199"/>
      <c r="N36" s="24" t="str">
        <f>Vertaal!$A$42</f>
        <v>E-mailadres:</v>
      </c>
      <c r="O36" s="23" t="str">
        <f>IF(COUNTBLANK(P$31:P$37)=7,"",4)</f>
        <v/>
      </c>
      <c r="P36" s="32"/>
      <c r="Q36" s="49"/>
      <c r="R36" s="21"/>
      <c r="S36" s="161" t="str">
        <f t="shared" si="3"/>
        <v/>
      </c>
    </row>
    <row r="37" spans="1:19" ht="24.95" customHeight="1" thickBot="1" x14ac:dyDescent="0.25">
      <c r="A37" s="61"/>
      <c r="B37" s="62">
        <f t="shared" si="0"/>
        <v>0</v>
      </c>
      <c r="C37" s="107" t="str">
        <f>ƒVal(P37,I37,J37,D37,E37,F37,N37,G37)</f>
        <v>Akkoord</v>
      </c>
      <c r="D37" s="62"/>
      <c r="E37" s="62"/>
      <c r="F37" s="62"/>
      <c r="G37" s="168"/>
      <c r="H37" s="62"/>
      <c r="I37" s="62" t="str">
        <f t="shared" si="2"/>
        <v/>
      </c>
      <c r="J37" s="62" t="str">
        <f t="shared" si="4"/>
        <v>Ja</v>
      </c>
      <c r="L37" s="20"/>
      <c r="M37" s="202"/>
      <c r="N37" s="53" t="str">
        <f>Vertaal!$A$43</f>
        <v>Correspondentietaal:</v>
      </c>
      <c r="O37" s="50" t="str">
        <f>IF(COUNTBLANK(P$31:P$37)=7,"",4)</f>
        <v/>
      </c>
      <c r="P37" s="51"/>
      <c r="Q37" s="52">
        <v>3</v>
      </c>
      <c r="R37" s="21"/>
      <c r="S37" s="161" t="str">
        <f t="shared" si="3"/>
        <v/>
      </c>
    </row>
    <row r="38" spans="1:19" ht="24.75" customHeight="1" thickBot="1" x14ac:dyDescent="0.25">
      <c r="A38" s="61"/>
      <c r="B38" s="62"/>
      <c r="C38" s="107"/>
      <c r="D38" s="62"/>
      <c r="E38" s="62"/>
      <c r="F38" s="62"/>
      <c r="G38" s="168"/>
      <c r="H38" s="62"/>
      <c r="I38" s="62"/>
      <c r="J38" s="62"/>
      <c r="L38" s="20"/>
      <c r="M38" s="222" t="str">
        <f>Vertaal!A110</f>
        <v>3. Vertegenwoordiger (indien van toepassing)</v>
      </c>
      <c r="N38" s="223"/>
      <c r="O38" s="223"/>
      <c r="P38" s="223"/>
      <c r="Q38" s="224"/>
      <c r="R38" s="21"/>
      <c r="S38" s="161" t="str">
        <f t="shared" si="3"/>
        <v/>
      </c>
    </row>
    <row r="39" spans="1:19" ht="27" customHeight="1" thickBot="1" x14ac:dyDescent="0.25">
      <c r="A39" s="61"/>
      <c r="B39" s="62"/>
      <c r="C39" s="107"/>
      <c r="D39" s="62"/>
      <c r="E39" s="62"/>
      <c r="F39" s="62"/>
      <c r="G39" s="168"/>
      <c r="H39" s="62"/>
      <c r="I39" s="62"/>
      <c r="J39" s="62"/>
      <c r="L39" s="20"/>
      <c r="M39" s="195" t="str">
        <f>Vertaal!$A$13</f>
        <v>Rapporteurs rapporteren normaal gesproken zelfstandig, Een rapporteur kan echter zijn rapportage laten verzorgen door een andere (externe) partij (een vertegenwoordiger). Zie de toelichting voor de voorwaarden met betrekking tot vertegenwoordiging.</v>
      </c>
      <c r="N39" s="196"/>
      <c r="O39" s="196"/>
      <c r="P39" s="196"/>
      <c r="Q39" s="197"/>
      <c r="R39" s="21"/>
      <c r="S39" s="161" t="str">
        <f t="shared" si="3"/>
        <v/>
      </c>
    </row>
    <row r="40" spans="1:19" ht="24.95" customHeight="1" thickBot="1" x14ac:dyDescent="0.25">
      <c r="B40" s="30">
        <f t="shared" si="0"/>
        <v>0</v>
      </c>
      <c r="C40" s="106" t="str">
        <f>ƒVal(P40,I40,J40,D40,E40,F40,N40,G40)</f>
        <v>Akkoord</v>
      </c>
      <c r="D40" s="30"/>
      <c r="E40" s="30"/>
      <c r="F40" s="30">
        <v>70</v>
      </c>
      <c r="I40" s="30" t="str">
        <f t="shared" ref="I40:I50" si="6">IF(O40=4,"Ja","")</f>
        <v/>
      </c>
      <c r="J40" s="30" t="str">
        <f t="shared" ref="J40:J50" si="7">IF(Q40=3,"Ja","")</f>
        <v/>
      </c>
      <c r="L40" s="20"/>
      <c r="M40" s="87" t="str">
        <f>Vertaal!A44</f>
        <v>Naam:</v>
      </c>
      <c r="N40" s="88" t="str">
        <f>Vertaal!$A$45</f>
        <v>Naam vertegenwoordiger</v>
      </c>
      <c r="O40" s="89" t="str">
        <f>IF(COUNTBLANK(P$40:P$52)=13,"",4)</f>
        <v/>
      </c>
      <c r="P40" s="90"/>
      <c r="Q40" s="91"/>
      <c r="R40" s="21"/>
      <c r="S40" s="161" t="str">
        <f t="shared" si="3"/>
        <v/>
      </c>
    </row>
    <row r="41" spans="1:19" ht="24.95" customHeight="1" x14ac:dyDescent="0.2">
      <c r="B41" s="30">
        <f t="shared" si="0"/>
        <v>0</v>
      </c>
      <c r="C41" s="106" t="str">
        <f>ƒVal(P41,I41,J41,D41,E41,F41,N41,G41)</f>
        <v>Akkoord</v>
      </c>
      <c r="D41" s="30"/>
      <c r="E41" s="30"/>
      <c r="F41" s="30">
        <v>70</v>
      </c>
      <c r="I41" s="30" t="str">
        <f t="shared" si="6"/>
        <v/>
      </c>
      <c r="J41" s="30" t="str">
        <f t="shared" si="7"/>
        <v/>
      </c>
      <c r="L41" s="20"/>
      <c r="M41" s="198" t="str">
        <f>Vertaal!A14</f>
        <v>Correspondentie</v>
      </c>
      <c r="N41" s="24" t="str">
        <f>Vertaal!$A$46</f>
        <v>Correspondentieadres straat/postbus:</v>
      </c>
      <c r="O41" s="29" t="str">
        <f t="shared" ref="O41:O52" si="8">IF(COUNTBLANK(P$40:P$52)=13,"",4)</f>
        <v/>
      </c>
      <c r="P41" s="34"/>
      <c r="Q41" s="55"/>
      <c r="R41" s="21"/>
      <c r="S41" s="161" t="str">
        <f t="shared" si="3"/>
        <v/>
      </c>
    </row>
    <row r="42" spans="1:19" ht="24.95" customHeight="1" x14ac:dyDescent="0.2">
      <c r="B42" s="30">
        <f t="shared" si="0"/>
        <v>0</v>
      </c>
      <c r="C42" s="106" t="str">
        <f>ƒVal(P42,I42,J42,D42,E42,F42,N42,G42)</f>
        <v>Akkoord</v>
      </c>
      <c r="D42" s="30" t="s">
        <v>136</v>
      </c>
      <c r="E42" s="30"/>
      <c r="F42" s="30">
        <v>10</v>
      </c>
      <c r="I42" s="30" t="str">
        <f t="shared" si="6"/>
        <v/>
      </c>
      <c r="J42" s="30" t="str">
        <f t="shared" si="7"/>
        <v/>
      </c>
      <c r="L42" s="20"/>
      <c r="M42" s="199"/>
      <c r="N42" s="24" t="str">
        <f>Vertaal!$A$47</f>
        <v>Correspondentieadres huisnummer/postbusnummer:</v>
      </c>
      <c r="O42" s="29" t="str">
        <f t="shared" si="8"/>
        <v/>
      </c>
      <c r="P42" s="32"/>
      <c r="Q42" s="49"/>
      <c r="R42" s="21"/>
      <c r="S42" s="161" t="str">
        <f t="shared" si="3"/>
        <v/>
      </c>
    </row>
    <row r="43" spans="1:19" ht="24.95" customHeight="1" x14ac:dyDescent="0.2">
      <c r="B43" s="30"/>
      <c r="C43" s="106"/>
      <c r="D43" s="30"/>
      <c r="E43" s="30"/>
      <c r="F43" s="30"/>
      <c r="I43" s="30" t="str">
        <f t="shared" si="6"/>
        <v/>
      </c>
      <c r="J43" s="30" t="str">
        <f t="shared" si="7"/>
        <v/>
      </c>
      <c r="L43" s="20"/>
      <c r="M43" s="199"/>
      <c r="N43" s="24" t="str">
        <f>Vertaal!$A$31</f>
        <v>Correspondentieadres huisnummer toevoeging:</v>
      </c>
      <c r="O43" s="29"/>
      <c r="P43" s="32"/>
      <c r="Q43" s="49"/>
      <c r="R43" s="21"/>
      <c r="S43" s="161" t="str">
        <f t="shared" si="3"/>
        <v/>
      </c>
    </row>
    <row r="44" spans="1:19" ht="24.95" customHeight="1" x14ac:dyDescent="0.2">
      <c r="B44" s="30">
        <f t="shared" si="0"/>
        <v>0</v>
      </c>
      <c r="C44" s="106" t="str">
        <f>ƒVal(P44,I44,J44,D44,E44,F44,N44,G44)</f>
        <v>Akkoord</v>
      </c>
      <c r="D44" s="30"/>
      <c r="E44" s="30"/>
      <c r="F44" s="30">
        <v>10</v>
      </c>
      <c r="G44" s="64">
        <f>P46</f>
        <v>0</v>
      </c>
      <c r="I44" s="30" t="str">
        <f t="shared" si="6"/>
        <v/>
      </c>
      <c r="J44" s="30" t="str">
        <f t="shared" si="7"/>
        <v/>
      </c>
      <c r="L44" s="20"/>
      <c r="M44" s="199"/>
      <c r="N44" s="24" t="str">
        <f>Vertaal!$A$32</f>
        <v>Correspondentieadres postcode:</v>
      </c>
      <c r="O44" s="29" t="str">
        <f t="shared" si="8"/>
        <v/>
      </c>
      <c r="P44" s="32"/>
      <c r="Q44" s="49"/>
      <c r="R44" s="21"/>
      <c r="S44" s="161" t="str">
        <f t="shared" si="3"/>
        <v/>
      </c>
    </row>
    <row r="45" spans="1:19" ht="24.95" customHeight="1" x14ac:dyDescent="0.2">
      <c r="B45" s="30">
        <f>IF(C45="Akkoord",0,1)</f>
        <v>0</v>
      </c>
      <c r="C45" s="106" t="str">
        <f>ƒVal(P45,I45,J45,D45,E45,F45,N45,G45)</f>
        <v>Akkoord</v>
      </c>
      <c r="D45" s="30"/>
      <c r="E45" s="30"/>
      <c r="F45" s="30">
        <v>70</v>
      </c>
      <c r="I45" s="30" t="str">
        <f>IF(O45=4,"Ja","")</f>
        <v/>
      </c>
      <c r="J45" s="30" t="str">
        <f>IF(Q45=3,"Ja","")</f>
        <v/>
      </c>
      <c r="L45" s="20"/>
      <c r="M45" s="199"/>
      <c r="N45" s="24" t="str">
        <f>Vertaal!$A$48</f>
        <v>Correspondentieadres plaats:</v>
      </c>
      <c r="O45" s="23" t="str">
        <f t="shared" si="8"/>
        <v/>
      </c>
      <c r="P45" s="32"/>
      <c r="Q45" s="49"/>
      <c r="R45" s="21"/>
      <c r="S45" s="161" t="str">
        <f>IF($A$1=1,IF(B45=1,C45,""),"")</f>
        <v/>
      </c>
    </row>
    <row r="46" spans="1:19" ht="24.95" customHeight="1" thickBot="1" x14ac:dyDescent="0.25">
      <c r="A46" s="100"/>
      <c r="B46" s="101">
        <f>IF(C46="Akkoord",0,1)</f>
        <v>0</v>
      </c>
      <c r="C46" s="172" t="str">
        <f>ƒVal(P46,I46,J46,D46,E46,F46,N46,G46)</f>
        <v>Akkoord</v>
      </c>
      <c r="D46" s="101"/>
      <c r="E46" s="101"/>
      <c r="F46" s="101">
        <v>70</v>
      </c>
      <c r="G46" s="173"/>
      <c r="H46" s="101"/>
      <c r="I46" s="101" t="str">
        <f t="shared" si="6"/>
        <v/>
      </c>
      <c r="J46" s="101" t="str">
        <f t="shared" si="7"/>
        <v/>
      </c>
      <c r="L46" s="20"/>
      <c r="M46" s="199"/>
      <c r="N46" s="24" t="str">
        <f>Vertaal!$A$33</f>
        <v>Correspondentieadres land:</v>
      </c>
      <c r="O46" s="29" t="str">
        <f t="shared" si="8"/>
        <v/>
      </c>
      <c r="P46" s="32"/>
      <c r="Q46" s="49"/>
      <c r="R46" s="21"/>
      <c r="S46" s="161" t="str">
        <f>IF($A$1=1,IF(B46=1,C46,""),"")</f>
        <v/>
      </c>
    </row>
    <row r="47" spans="1:19" ht="24.95" customHeight="1" x14ac:dyDescent="0.2">
      <c r="B47" s="30">
        <f t="shared" si="0"/>
        <v>0</v>
      </c>
      <c r="C47" s="106" t="str">
        <f>ƒVal(P47,I47,J47,D47,E47,F47,N47,G47)</f>
        <v>Akkoord</v>
      </c>
      <c r="D47" s="30"/>
      <c r="E47" s="30"/>
      <c r="F47" s="30">
        <v>70</v>
      </c>
      <c r="I47" s="30" t="str">
        <f t="shared" si="6"/>
        <v/>
      </c>
      <c r="J47" s="30" t="str">
        <f t="shared" si="7"/>
        <v/>
      </c>
      <c r="L47" s="20"/>
      <c r="M47" s="200" t="str">
        <f>Vertaal!$A$9</f>
        <v>Bezoek</v>
      </c>
      <c r="N47" s="56" t="str">
        <f>Vertaal!$A$49</f>
        <v>Bezoekadres straat:</v>
      </c>
      <c r="O47" s="46" t="str">
        <f t="shared" si="8"/>
        <v/>
      </c>
      <c r="P47" s="47"/>
      <c r="Q47" s="48"/>
      <c r="R47" s="21"/>
      <c r="S47" s="161" t="str">
        <f t="shared" si="3"/>
        <v/>
      </c>
    </row>
    <row r="48" spans="1:19" ht="24.95" customHeight="1" x14ac:dyDescent="0.2">
      <c r="B48" s="30">
        <f t="shared" si="0"/>
        <v>0</v>
      </c>
      <c r="C48" s="106" t="str">
        <f>ƒVal(P48,I48,J48,D48,E48,F48,N48,G48)</f>
        <v>Akkoord</v>
      </c>
      <c r="D48" s="30" t="s">
        <v>136</v>
      </c>
      <c r="E48" s="30"/>
      <c r="F48" s="30">
        <v>10</v>
      </c>
      <c r="I48" s="30" t="str">
        <f t="shared" si="6"/>
        <v/>
      </c>
      <c r="J48" s="30" t="str">
        <f t="shared" si="7"/>
        <v/>
      </c>
      <c r="L48" s="20"/>
      <c r="M48" s="199"/>
      <c r="N48" s="24" t="str">
        <f>Vertaal!$A$34</f>
        <v>Bezoekadres huisnummer:</v>
      </c>
      <c r="O48" s="29" t="str">
        <f t="shared" si="8"/>
        <v/>
      </c>
      <c r="P48" s="32"/>
      <c r="Q48" s="49"/>
      <c r="R48" s="21"/>
      <c r="S48" s="161" t="str">
        <f t="shared" si="3"/>
        <v/>
      </c>
    </row>
    <row r="49" spans="1:19" ht="24.95" customHeight="1" x14ac:dyDescent="0.2">
      <c r="B49" s="30"/>
      <c r="C49" s="106"/>
      <c r="D49" s="30"/>
      <c r="E49" s="30"/>
      <c r="F49" s="30"/>
      <c r="I49" s="30" t="str">
        <f t="shared" si="6"/>
        <v/>
      </c>
      <c r="J49" s="30" t="str">
        <f t="shared" si="7"/>
        <v/>
      </c>
      <c r="L49" s="20"/>
      <c r="M49" s="199"/>
      <c r="N49" s="24" t="str">
        <f>Vertaal!$A$35</f>
        <v>Bezoekadres huisnummer toevoeging:</v>
      </c>
      <c r="O49" s="29"/>
      <c r="P49" s="32"/>
      <c r="Q49" s="49"/>
      <c r="R49" s="21"/>
      <c r="S49" s="161" t="str">
        <f t="shared" si="3"/>
        <v/>
      </c>
    </row>
    <row r="50" spans="1:19" ht="24.95" customHeight="1" x14ac:dyDescent="0.2">
      <c r="B50" s="30">
        <f t="shared" si="0"/>
        <v>0</v>
      </c>
      <c r="C50" s="106" t="str">
        <f>ƒVal(P50,I50,J50,D50,E50,F50,N50,G50)</f>
        <v>Akkoord</v>
      </c>
      <c r="D50" s="30"/>
      <c r="E50" s="30"/>
      <c r="F50" s="30">
        <v>10</v>
      </c>
      <c r="G50" s="64">
        <f>P52</f>
        <v>0</v>
      </c>
      <c r="I50" s="30" t="str">
        <f t="shared" si="6"/>
        <v/>
      </c>
      <c r="J50" s="30" t="str">
        <f t="shared" si="7"/>
        <v/>
      </c>
      <c r="L50" s="20"/>
      <c r="M50" s="199"/>
      <c r="N50" s="24" t="str">
        <f>Vertaal!$A$36</f>
        <v>Bezoekadres postcode:</v>
      </c>
      <c r="O50" s="29" t="str">
        <f t="shared" si="8"/>
        <v/>
      </c>
      <c r="P50" s="32"/>
      <c r="Q50" s="49"/>
      <c r="R50" s="21"/>
      <c r="S50" s="161" t="str">
        <f t="shared" si="3"/>
        <v/>
      </c>
    </row>
    <row r="51" spans="1:19" ht="24.95" customHeight="1" x14ac:dyDescent="0.2">
      <c r="B51" s="31">
        <f>IF(C51="Akkoord",0,1)</f>
        <v>0</v>
      </c>
      <c r="C51" s="171" t="str">
        <f>ƒVal(P51,I51,J51,D51,E51,F51,N51,G51)</f>
        <v>Akkoord</v>
      </c>
      <c r="D51" s="31"/>
      <c r="E51" s="31"/>
      <c r="F51" s="31">
        <v>70</v>
      </c>
      <c r="G51" s="170"/>
      <c r="H51" s="31"/>
      <c r="I51" s="31" t="str">
        <f>IF(O51=4,"Ja","")</f>
        <v/>
      </c>
      <c r="J51" s="31" t="str">
        <f>IF(Q51=3,"Ja","")</f>
        <v/>
      </c>
      <c r="L51" s="20"/>
      <c r="M51" s="201"/>
      <c r="N51" s="163" t="str">
        <f>Vertaal!$A$50</f>
        <v>Bezoekadres plaats:</v>
      </c>
      <c r="O51" s="164" t="str">
        <f t="shared" si="8"/>
        <v/>
      </c>
      <c r="P51" s="94"/>
      <c r="Q51" s="165"/>
      <c r="R51" s="21"/>
      <c r="S51" s="161" t="str">
        <f>IF($A$1=1,IF(B51=1,C51,""),"")</f>
        <v/>
      </c>
    </row>
    <row r="52" spans="1:19" ht="24.95" customHeight="1" thickBot="1" x14ac:dyDescent="0.25">
      <c r="A52" s="100"/>
      <c r="B52" s="101">
        <f t="shared" si="0"/>
        <v>0</v>
      </c>
      <c r="C52" s="172" t="str">
        <f>ƒVal(P52,I52,J52,D52,E52,F52,N52,G52)</f>
        <v>Akkoord</v>
      </c>
      <c r="D52" s="101"/>
      <c r="E52" s="101"/>
      <c r="F52" s="101">
        <v>70</v>
      </c>
      <c r="G52" s="173"/>
      <c r="H52" s="101"/>
      <c r="I52" s="101" t="str">
        <f>IF(O52=4,"Ja","")</f>
        <v/>
      </c>
      <c r="J52" s="101" t="str">
        <f>IF(Q52=3,"Ja","")</f>
        <v/>
      </c>
      <c r="L52" s="20"/>
      <c r="M52" s="202"/>
      <c r="N52" s="53" t="str">
        <f>Vertaal!$A$37</f>
        <v>Bezoekadres land:</v>
      </c>
      <c r="O52" s="50" t="str">
        <f t="shared" si="8"/>
        <v/>
      </c>
      <c r="P52" s="51"/>
      <c r="Q52" s="52"/>
      <c r="R52" s="21"/>
      <c r="S52" s="161" t="str">
        <f t="shared" si="3"/>
        <v/>
      </c>
    </row>
    <row r="53" spans="1:19" ht="8.25" customHeight="1" thickBot="1" x14ac:dyDescent="0.25">
      <c r="A53" s="63"/>
      <c r="B53" s="10"/>
      <c r="C53" s="113"/>
      <c r="D53" s="10"/>
      <c r="E53" s="10"/>
      <c r="F53" s="10"/>
      <c r="G53" s="170"/>
      <c r="H53" s="31"/>
      <c r="I53" s="31"/>
      <c r="J53" s="31"/>
      <c r="L53" s="211"/>
      <c r="M53" s="212"/>
      <c r="N53" s="212"/>
      <c r="O53" s="212"/>
      <c r="P53" s="212"/>
      <c r="Q53" s="212"/>
      <c r="R53" s="213"/>
      <c r="S53" s="161" t="str">
        <f>IF($A$1=1,IF(B53=1,C53,""),"")</f>
        <v/>
      </c>
    </row>
    <row r="54" spans="1:19" ht="8.25" customHeight="1" thickBot="1" x14ac:dyDescent="0.25">
      <c r="A54" s="63"/>
      <c r="B54" s="10"/>
      <c r="C54" s="113"/>
      <c r="D54" s="10"/>
      <c r="E54" s="10"/>
      <c r="F54" s="10"/>
      <c r="G54" s="170"/>
      <c r="H54" s="31"/>
      <c r="I54" s="31"/>
      <c r="J54" s="31"/>
      <c r="L54" s="69"/>
      <c r="M54" s="97"/>
      <c r="N54" s="97"/>
      <c r="O54" s="97"/>
      <c r="P54" s="97"/>
      <c r="Q54" s="97"/>
      <c r="R54" s="70"/>
      <c r="S54" s="161" t="str">
        <f>IF($A$1=1,IF(B54=1,C54,""),"")</f>
        <v/>
      </c>
    </row>
    <row r="55" spans="1:19" ht="24.95" customHeight="1" thickBot="1" x14ac:dyDescent="0.25">
      <c r="A55" s="100"/>
      <c r="B55" s="102"/>
      <c r="C55" s="111"/>
      <c r="D55" s="102"/>
      <c r="E55" s="102"/>
      <c r="F55" s="102"/>
      <c r="G55" s="173"/>
      <c r="H55" s="101"/>
      <c r="I55" s="101"/>
      <c r="J55" s="101"/>
      <c r="L55" s="114"/>
      <c r="M55" s="203" t="str">
        <f>Vertaal!A71</f>
        <v>4. Details securitisatie</v>
      </c>
      <c r="N55" s="204"/>
      <c r="O55" s="204"/>
      <c r="P55" s="204"/>
      <c r="Q55" s="205"/>
      <c r="R55" s="114"/>
      <c r="S55" s="161" t="str">
        <f t="shared" si="3"/>
        <v/>
      </c>
    </row>
    <row r="56" spans="1:19" ht="24.95" customHeight="1" x14ac:dyDescent="0.2">
      <c r="B56" s="8">
        <f t="shared" si="0"/>
        <v>1</v>
      </c>
      <c r="C56" s="72" t="str">
        <f t="shared" ref="C56:C64" si="9">ƒVal(P56,I56,J56,D56,E56,F56,N56,G56)</f>
        <v>Verplicht veld is leeg</v>
      </c>
      <c r="I56" s="30" t="str">
        <f>IF(O56=4,"Ja","")</f>
        <v>Ja</v>
      </c>
      <c r="J56" s="30" t="str">
        <f>IF(Q56=3,"Ja","")</f>
        <v>Ja</v>
      </c>
      <c r="L56" s="20"/>
      <c r="M56" s="192" t="str">
        <f>Vertaal!A76</f>
        <v>Wat is het type van de securitisatie?</v>
      </c>
      <c r="N56" s="76" t="str">
        <f>Vertaal!A84</f>
        <v>Traditioneel (true sale)</v>
      </c>
      <c r="O56" s="46">
        <v>4</v>
      </c>
      <c r="P56" s="47"/>
      <c r="Q56" s="48">
        <v>3</v>
      </c>
      <c r="R56" s="21"/>
      <c r="S56" s="161" t="str">
        <f t="shared" si="3"/>
        <v/>
      </c>
    </row>
    <row r="57" spans="1:19" ht="24.95" customHeight="1" x14ac:dyDescent="0.2">
      <c r="B57" s="8">
        <f t="shared" si="0"/>
        <v>1</v>
      </c>
      <c r="C57" s="72" t="str">
        <f t="shared" si="9"/>
        <v>Verplicht veld is leeg</v>
      </c>
      <c r="I57" s="30" t="str">
        <f>IF(O57=4,"Ja","")</f>
        <v>Ja</v>
      </c>
      <c r="J57" s="30" t="str">
        <f>IF(Q57=3,"Ja","")</f>
        <v>Ja</v>
      </c>
      <c r="L57" s="20"/>
      <c r="M57" s="209"/>
      <c r="N57" s="77" t="str">
        <f>Vertaal!A85</f>
        <v>Synthetisch</v>
      </c>
      <c r="O57" s="23">
        <v>4</v>
      </c>
      <c r="P57" s="32"/>
      <c r="Q57" s="49">
        <v>3</v>
      </c>
      <c r="R57" s="21"/>
      <c r="S57" s="161" t="str">
        <f t="shared" si="3"/>
        <v/>
      </c>
    </row>
    <row r="58" spans="1:19" ht="24.95" customHeight="1" x14ac:dyDescent="0.2">
      <c r="B58" s="8">
        <f t="shared" si="0"/>
        <v>1</v>
      </c>
      <c r="C58" s="72" t="str">
        <f t="shared" si="9"/>
        <v>Verplicht veld is leeg</v>
      </c>
      <c r="I58" s="30" t="str">
        <f>IF(O58=4,"Ja","")</f>
        <v>Ja</v>
      </c>
      <c r="J58" s="30" t="str">
        <f>IF(Q58=3,"Ja","")</f>
        <v>Ja</v>
      </c>
      <c r="L58" s="20"/>
      <c r="M58" s="210"/>
      <c r="N58" s="77" t="str">
        <f>Vertaal!A86</f>
        <v xml:space="preserve">Anders (Graag verklaren in "6. OPMERKINGEN")  </v>
      </c>
      <c r="O58" s="23">
        <v>4</v>
      </c>
      <c r="P58" s="32"/>
      <c r="Q58" s="49">
        <v>3</v>
      </c>
      <c r="R58" s="21"/>
      <c r="S58" s="161" t="str">
        <f t="shared" si="3"/>
        <v/>
      </c>
    </row>
    <row r="59" spans="1:19" ht="35.1" customHeight="1" thickBot="1" x14ac:dyDescent="0.25">
      <c r="A59" s="100"/>
      <c r="B59" s="102">
        <f>IF(C59="Akkoord",0,1)</f>
        <v>1</v>
      </c>
      <c r="C59" s="111" t="str">
        <f t="shared" si="9"/>
        <v>Verplicht veld is leeg</v>
      </c>
      <c r="D59" s="102"/>
      <c r="E59" s="102"/>
      <c r="F59" s="102">
        <v>70</v>
      </c>
      <c r="G59" s="173"/>
      <c r="H59" s="101"/>
      <c r="I59" s="101" t="str">
        <f>IF(O59=4,"Ja","")</f>
        <v>Ja</v>
      </c>
      <c r="J59" s="101"/>
      <c r="L59" s="20"/>
      <c r="M59" s="123" t="str">
        <f>Vertaal!A77</f>
        <v>Wat is/zijn de na(a)m(en) van de originator(s)?</v>
      </c>
      <c r="N59" s="77" t="str">
        <f>Vertaal!A175</f>
        <v>Na(a)m(en) van de originator(s)</v>
      </c>
      <c r="O59" s="23">
        <v>4</v>
      </c>
      <c r="P59" s="32"/>
      <c r="Q59" s="49"/>
      <c r="R59" s="21"/>
      <c r="S59" s="161" t="str">
        <f t="shared" si="3"/>
        <v/>
      </c>
    </row>
    <row r="60" spans="1:19" ht="24.95" customHeight="1" x14ac:dyDescent="0.2">
      <c r="B60" s="8">
        <f t="shared" si="0"/>
        <v>1</v>
      </c>
      <c r="C60" s="72" t="str">
        <f t="shared" si="9"/>
        <v>Verplicht veld is leeg</v>
      </c>
      <c r="I60" s="30" t="str">
        <f t="shared" ref="I60:I79" si="10">IF(O60=4,"Ja","")</f>
        <v>Ja</v>
      </c>
      <c r="J60" s="30" t="str">
        <f t="shared" ref="J60:J79" si="11">IF(Q60=3,"Ja","")</f>
        <v>Ja</v>
      </c>
      <c r="L60" s="20"/>
      <c r="M60" s="192" t="str">
        <f>Vertaal!A78</f>
        <v>Wat is de aard van de activiteit van de SPV
(onderpand of uitgegeven effecten)?</v>
      </c>
      <c r="N60" s="76" t="str">
        <f>Vertaal!A87</f>
        <v>RMBS</v>
      </c>
      <c r="O60" s="46">
        <v>4</v>
      </c>
      <c r="P60" s="47"/>
      <c r="Q60" s="48">
        <v>3</v>
      </c>
      <c r="R60" s="21"/>
      <c r="S60" s="161" t="str">
        <f t="shared" si="3"/>
        <v/>
      </c>
    </row>
    <row r="61" spans="1:19" ht="24.95" customHeight="1" x14ac:dyDescent="0.2">
      <c r="B61" s="8">
        <f t="shared" si="0"/>
        <v>1</v>
      </c>
      <c r="C61" s="72" t="str">
        <f t="shared" si="9"/>
        <v>Verplicht veld is leeg</v>
      </c>
      <c r="I61" s="30" t="str">
        <f t="shared" si="10"/>
        <v>Ja</v>
      </c>
      <c r="J61" s="30" t="str">
        <f t="shared" si="11"/>
        <v>Ja</v>
      </c>
      <c r="L61" s="20"/>
      <c r="M61" s="214"/>
      <c r="N61" s="77" t="str">
        <f>Vertaal!A88</f>
        <v>CMBS</v>
      </c>
      <c r="O61" s="29">
        <v>4</v>
      </c>
      <c r="P61" s="34"/>
      <c r="Q61" s="55">
        <v>3</v>
      </c>
      <c r="R61" s="21"/>
      <c r="S61" s="161" t="str">
        <f t="shared" si="3"/>
        <v/>
      </c>
    </row>
    <row r="62" spans="1:19" ht="24.95" customHeight="1" x14ac:dyDescent="0.2">
      <c r="B62" s="8">
        <f>IF(C62="Akkoord",0,1)</f>
        <v>1</v>
      </c>
      <c r="C62" s="72" t="str">
        <f t="shared" si="9"/>
        <v>Verplicht veld is leeg</v>
      </c>
      <c r="I62" s="30" t="str">
        <f>IF(O62=4,"Ja","")</f>
        <v>Ja</v>
      </c>
      <c r="J62" s="30" t="str">
        <f>IF(Q62=3,"Ja","")</f>
        <v>Ja</v>
      </c>
      <c r="L62" s="20"/>
      <c r="M62" s="214"/>
      <c r="N62" s="77" t="s">
        <v>621</v>
      </c>
      <c r="O62" s="29">
        <v>4</v>
      </c>
      <c r="P62" s="34"/>
      <c r="Q62" s="55">
        <v>3</v>
      </c>
      <c r="R62" s="21"/>
      <c r="S62" s="161"/>
    </row>
    <row r="63" spans="1:19" ht="24.95" customHeight="1" x14ac:dyDescent="0.2">
      <c r="B63" s="8">
        <f t="shared" si="0"/>
        <v>1</v>
      </c>
      <c r="C63" s="72" t="str">
        <f t="shared" si="9"/>
        <v>Verplicht veld is leeg</v>
      </c>
      <c r="I63" s="30" t="str">
        <f t="shared" si="10"/>
        <v>Ja</v>
      </c>
      <c r="J63" s="30" t="str">
        <f t="shared" si="11"/>
        <v>Ja</v>
      </c>
      <c r="L63" s="20"/>
      <c r="M63" s="214"/>
      <c r="N63" s="77" t="str">
        <f>Vertaal!A89</f>
        <v>Corporate ABS</v>
      </c>
      <c r="O63" s="29">
        <v>4</v>
      </c>
      <c r="P63" s="34"/>
      <c r="Q63" s="55">
        <v>3</v>
      </c>
      <c r="R63" s="21"/>
      <c r="S63" s="161" t="str">
        <f t="shared" si="3"/>
        <v/>
      </c>
    </row>
    <row r="64" spans="1:19" ht="24.95" customHeight="1" x14ac:dyDescent="0.2">
      <c r="B64" s="8">
        <f t="shared" si="0"/>
        <v>1</v>
      </c>
      <c r="C64" s="72" t="str">
        <f t="shared" si="9"/>
        <v>Verplicht veld is leeg</v>
      </c>
      <c r="I64" s="30" t="str">
        <f t="shared" si="10"/>
        <v>Ja</v>
      </c>
      <c r="J64" s="30" t="str">
        <f t="shared" si="11"/>
        <v>Ja</v>
      </c>
      <c r="L64" s="20"/>
      <c r="M64" s="214"/>
      <c r="N64" s="77" t="str">
        <f>Vertaal!A90</f>
        <v>Consumer ABS</v>
      </c>
      <c r="O64" s="29">
        <v>4</v>
      </c>
      <c r="P64" s="34"/>
      <c r="Q64" s="55">
        <v>3</v>
      </c>
      <c r="R64" s="21"/>
      <c r="S64" s="161" t="str">
        <f t="shared" si="3"/>
        <v/>
      </c>
    </row>
    <row r="65" spans="1:19" ht="24.95" customHeight="1" x14ac:dyDescent="0.2">
      <c r="B65" s="8">
        <f>IF(C65="Akkoord",0,1)</f>
        <v>1</v>
      </c>
      <c r="C65" s="72" t="str">
        <f>ƒVal(P65,I65,J65,D65,E65,F65,Vertaal!A91,G65)</f>
        <v>Verplicht veld is leeg</v>
      </c>
      <c r="I65" s="30" t="str">
        <f>IF(O65=4,"Ja","")</f>
        <v>Ja</v>
      </c>
      <c r="J65" s="30" t="str">
        <f>IF(Q65=3,"Ja","")</f>
        <v>Ja</v>
      </c>
      <c r="L65" s="20"/>
      <c r="M65" s="214"/>
      <c r="N65" s="77" t="str">
        <f>Vertaal!A91</f>
        <v>SME ABS</v>
      </c>
      <c r="O65" s="29">
        <v>4</v>
      </c>
      <c r="P65" s="34"/>
      <c r="Q65" s="55">
        <v>3</v>
      </c>
      <c r="R65" s="21"/>
      <c r="S65" s="161"/>
    </row>
    <row r="66" spans="1:19" ht="24.95" customHeight="1" x14ac:dyDescent="0.2">
      <c r="B66" s="8">
        <f t="shared" si="0"/>
        <v>1</v>
      </c>
      <c r="C66" s="72" t="str">
        <f>ƒVal(P66,I66,J66,D66,E66,F66,N66,G66)</f>
        <v>Verplicht veld is leeg</v>
      </c>
      <c r="I66" s="30" t="str">
        <f t="shared" si="10"/>
        <v>Ja</v>
      </c>
      <c r="J66" s="30" t="str">
        <f t="shared" si="11"/>
        <v>Ja</v>
      </c>
      <c r="L66" s="20"/>
      <c r="M66" s="214"/>
      <c r="N66" s="77" t="str">
        <f>Vertaal!A92</f>
        <v>CDO's (incl. CLO's/CBO's)</v>
      </c>
      <c r="O66" s="29">
        <v>4</v>
      </c>
      <c r="P66" s="34"/>
      <c r="Q66" s="55">
        <v>3</v>
      </c>
      <c r="R66" s="21"/>
      <c r="S66" s="161" t="str">
        <f t="shared" si="3"/>
        <v/>
      </c>
    </row>
    <row r="67" spans="1:19" ht="24.95" customHeight="1" x14ac:dyDescent="0.2">
      <c r="B67" s="8">
        <f t="shared" si="0"/>
        <v>1</v>
      </c>
      <c r="C67" s="72" t="str">
        <f>ƒVal(P67,I67,J67,D67,E67,F67,N67,G67)</f>
        <v>Verplicht veld is leeg</v>
      </c>
      <c r="I67" s="30" t="str">
        <f t="shared" si="10"/>
        <v>Ja</v>
      </c>
      <c r="J67" s="30" t="str">
        <f t="shared" si="11"/>
        <v>Ja</v>
      </c>
      <c r="L67" s="20"/>
      <c r="M67" s="214"/>
      <c r="N67" s="77" t="str">
        <f>Vertaal!A93</f>
        <v>ABCP conduits</v>
      </c>
      <c r="O67" s="29">
        <v>4</v>
      </c>
      <c r="P67" s="34"/>
      <c r="Q67" s="55">
        <v>3</v>
      </c>
      <c r="R67" s="21"/>
      <c r="S67" s="161" t="str">
        <f t="shared" si="3"/>
        <v/>
      </c>
    </row>
    <row r="68" spans="1:19" ht="24.95" customHeight="1" thickBot="1" x14ac:dyDescent="0.25">
      <c r="A68" s="100"/>
      <c r="B68" s="102">
        <f t="shared" si="0"/>
        <v>1</v>
      </c>
      <c r="C68" s="111" t="str">
        <f>ƒVal(P68,I68,J68,D68,E68,F68,N68,G68)</f>
        <v>Verplicht veld is leeg</v>
      </c>
      <c r="D68" s="102"/>
      <c r="E68" s="102"/>
      <c r="F68" s="102"/>
      <c r="G68" s="173"/>
      <c r="H68" s="101"/>
      <c r="I68" s="101" t="str">
        <f t="shared" si="10"/>
        <v>Ja</v>
      </c>
      <c r="J68" s="101" t="str">
        <f t="shared" si="11"/>
        <v>Ja</v>
      </c>
      <c r="L68" s="20"/>
      <c r="M68" s="215"/>
      <c r="N68" s="81" t="str">
        <f>Vertaal!A94</f>
        <v>Overig (Graag verklaren in "6. OPMERKINGEN")</v>
      </c>
      <c r="O68" s="75">
        <v>4</v>
      </c>
      <c r="P68" s="92"/>
      <c r="Q68" s="57">
        <v>3</v>
      </c>
      <c r="R68" s="21"/>
      <c r="S68" s="161" t="str">
        <f t="shared" si="3"/>
        <v/>
      </c>
    </row>
    <row r="69" spans="1:19" ht="24.95" customHeight="1" x14ac:dyDescent="0.2">
      <c r="B69" s="8">
        <f t="shared" si="0"/>
        <v>1</v>
      </c>
      <c r="C69" s="72" t="str">
        <f>IF(P69&lt;0,"Percentage mag niet kleiner dan 0",IF(P69&gt;1,"Percentage mag niet groter dan 100% zijn",IF(ISBLANK(P69),"Verplicht veld is leeg","Akkoord")))</f>
        <v>Verplicht veld is leeg</v>
      </c>
      <c r="I69" s="30" t="str">
        <f t="shared" si="10"/>
        <v>Ja</v>
      </c>
      <c r="L69" s="20"/>
      <c r="M69" s="192" t="str">
        <f>Vertaal!A79</f>
        <v xml:space="preserve">Wat is de procentuele verhouding van het land van de originator(s)? </v>
      </c>
      <c r="N69" s="85" t="str">
        <f>Vertaal!A95 &amp; " (%)"</f>
        <v>Nederland (%)</v>
      </c>
      <c r="O69" s="122">
        <v>4</v>
      </c>
      <c r="P69" s="156"/>
      <c r="Q69" s="86"/>
      <c r="R69" s="21"/>
      <c r="S69" s="161" t="str">
        <f t="shared" si="3"/>
        <v/>
      </c>
    </row>
    <row r="70" spans="1:19" ht="24.95" customHeight="1" x14ac:dyDescent="0.2">
      <c r="B70" s="8">
        <f t="shared" si="0"/>
        <v>1</v>
      </c>
      <c r="C70" s="72" t="str">
        <f>IF(P70&lt;0,"Percentage mag niet kleiner dan 0",IF(P70&gt;1,"Percentage mag niet groter dan 100% zijn",IF(ISBLANK(P70),"Verplicht veld is leeg","Akkoord")))</f>
        <v>Verplicht veld is leeg</v>
      </c>
      <c r="I70" s="30" t="str">
        <f t="shared" si="10"/>
        <v>Ja</v>
      </c>
      <c r="L70" s="20"/>
      <c r="M70" s="214"/>
      <c r="N70" s="83" t="str">
        <f>Vertaal!A96 &amp; " (%)"</f>
        <v>Overig eurogebied  (excl. NL)  (%)</v>
      </c>
      <c r="O70" s="93">
        <v>4</v>
      </c>
      <c r="P70" s="157"/>
      <c r="Q70" s="151"/>
      <c r="R70" s="21"/>
      <c r="S70" s="161" t="str">
        <f t="shared" si="3"/>
        <v/>
      </c>
    </row>
    <row r="71" spans="1:19" ht="24.95" customHeight="1" thickBot="1" x14ac:dyDescent="0.25">
      <c r="A71" s="100"/>
      <c r="B71" s="102">
        <f>IF(P69+P70+P71=1,0,1)</f>
        <v>1</v>
      </c>
      <c r="C71" s="111" t="str">
        <f>IF(B71=1,"Totaal percentage is niet juist","")</f>
        <v>Totaal percentage is niet juist</v>
      </c>
      <c r="D71" s="102"/>
      <c r="E71" s="102"/>
      <c r="F71" s="102"/>
      <c r="G71" s="173"/>
      <c r="H71" s="101"/>
      <c r="I71" s="101" t="str">
        <f t="shared" si="10"/>
        <v>Ja</v>
      </c>
      <c r="J71" s="101"/>
      <c r="L71" s="20"/>
      <c r="M71" s="215"/>
      <c r="N71" s="150" t="str">
        <f>Vertaal!A97 &amp; " (%)"</f>
        <v>Rest van de wereld (%)</v>
      </c>
      <c r="O71" s="152">
        <v>4</v>
      </c>
      <c r="P71" s="181"/>
      <c r="Q71" s="153"/>
      <c r="R71" s="21"/>
      <c r="S71" s="161" t="str">
        <f t="shared" si="3"/>
        <v/>
      </c>
    </row>
    <row r="72" spans="1:19" ht="24.95" customHeight="1" x14ac:dyDescent="0.2">
      <c r="B72" s="8">
        <f t="shared" si="0"/>
        <v>1</v>
      </c>
      <c r="C72" s="72" t="str">
        <f t="shared" ref="C72:C79" si="12">IF(P72&lt;0,"Percentage mag niet kleiner dan 0",IF(P72&gt;1,"Percentage mag niet groter dan 100% zijn",IF(ISBLANK(P72),"Verplicht veld is leeg","Akkoord")))</f>
        <v>Verplicht veld is leeg</v>
      </c>
      <c r="D72" s="8" t="s">
        <v>136</v>
      </c>
      <c r="F72" s="8">
        <v>10</v>
      </c>
      <c r="I72" s="30" t="str">
        <f t="shared" si="10"/>
        <v>Ja</v>
      </c>
      <c r="J72" s="30" t="str">
        <f t="shared" si="11"/>
        <v/>
      </c>
      <c r="L72" s="20"/>
      <c r="M72" s="192" t="str">
        <f>Vertaal!A80</f>
        <v>Wat is de procentuele verhouding tussen de sectoren van de originator(s) voor zover binnen het eurogebied (incl. NL)? (Indien van toepassing)</v>
      </c>
      <c r="N72" s="85" t="str">
        <f>Vertaal!A98</f>
        <v>Banken (MFI) (%)</v>
      </c>
      <c r="O72" s="122">
        <v>4</v>
      </c>
      <c r="P72" s="156"/>
      <c r="Q72" s="78"/>
      <c r="R72" s="21"/>
      <c r="S72" s="161" t="str">
        <f t="shared" si="3"/>
        <v/>
      </c>
    </row>
    <row r="73" spans="1:19" ht="24.95" customHeight="1" x14ac:dyDescent="0.2">
      <c r="B73" s="8">
        <f t="shared" si="0"/>
        <v>1</v>
      </c>
      <c r="C73" s="72" t="str">
        <f t="shared" si="12"/>
        <v>Verplicht veld is leeg</v>
      </c>
      <c r="D73" s="8" t="s">
        <v>136</v>
      </c>
      <c r="F73" s="8">
        <v>10</v>
      </c>
      <c r="I73" s="30" t="str">
        <f t="shared" si="10"/>
        <v>Ja</v>
      </c>
      <c r="J73" s="30" t="str">
        <f t="shared" si="11"/>
        <v/>
      </c>
      <c r="L73" s="20"/>
      <c r="M73" s="193"/>
      <c r="N73" s="83" t="str">
        <f>Vertaal!A99</f>
        <v>Pensioenfondsen (PNF) (%)</v>
      </c>
      <c r="O73" s="93">
        <v>4</v>
      </c>
      <c r="P73" s="157"/>
      <c r="Q73" s="79"/>
      <c r="R73" s="21"/>
      <c r="S73" s="161" t="str">
        <f t="shared" si="3"/>
        <v/>
      </c>
    </row>
    <row r="74" spans="1:19" ht="24.95" customHeight="1" x14ac:dyDescent="0.2">
      <c r="B74" s="8">
        <f t="shared" si="0"/>
        <v>1</v>
      </c>
      <c r="C74" s="72" t="str">
        <f t="shared" si="12"/>
        <v>Verplicht veld is leeg</v>
      </c>
      <c r="D74" s="8" t="s">
        <v>136</v>
      </c>
      <c r="F74" s="8">
        <v>10</v>
      </c>
      <c r="I74" s="30" t="str">
        <f t="shared" si="10"/>
        <v>Ja</v>
      </c>
      <c r="J74" s="30" t="str">
        <f t="shared" si="11"/>
        <v/>
      </c>
      <c r="L74" s="20"/>
      <c r="M74" s="193"/>
      <c r="N74" s="83" t="str">
        <f>Vertaal!A100</f>
        <v>Verzekeringsinstellingen (VZI) (%)</v>
      </c>
      <c r="O74" s="93">
        <v>4</v>
      </c>
      <c r="P74" s="157"/>
      <c r="Q74" s="79"/>
      <c r="R74" s="21"/>
      <c r="S74" s="161" t="str">
        <f t="shared" si="3"/>
        <v/>
      </c>
    </row>
    <row r="75" spans="1:19" ht="24.95" customHeight="1" x14ac:dyDescent="0.2">
      <c r="B75" s="8">
        <f t="shared" si="0"/>
        <v>1</v>
      </c>
      <c r="C75" s="72" t="str">
        <f t="shared" si="12"/>
        <v>Verplicht veld is leeg</v>
      </c>
      <c r="D75" s="8" t="s">
        <v>136</v>
      </c>
      <c r="F75" s="8">
        <v>10</v>
      </c>
      <c r="I75" s="30" t="str">
        <f t="shared" si="10"/>
        <v>Ja</v>
      </c>
      <c r="J75" s="30" t="str">
        <f t="shared" si="11"/>
        <v/>
      </c>
      <c r="L75" s="20"/>
      <c r="M75" s="193"/>
      <c r="N75" s="83" t="str">
        <f>Vertaal!A101</f>
        <v>Beleggingsinstelling (BLI) (%)</v>
      </c>
      <c r="O75" s="93">
        <v>4</v>
      </c>
      <c r="P75" s="157"/>
      <c r="Q75" s="80"/>
      <c r="R75" s="21"/>
      <c r="S75" s="161" t="str">
        <f t="shared" si="3"/>
        <v/>
      </c>
    </row>
    <row r="76" spans="1:19" ht="24.95" customHeight="1" x14ac:dyDescent="0.2">
      <c r="B76" s="8">
        <f t="shared" si="0"/>
        <v>1</v>
      </c>
      <c r="C76" s="72" t="str">
        <f t="shared" si="12"/>
        <v>Verplicht veld is leeg</v>
      </c>
      <c r="D76" s="8" t="s">
        <v>136</v>
      </c>
      <c r="F76" s="8">
        <v>10</v>
      </c>
      <c r="I76" s="30" t="str">
        <f t="shared" si="10"/>
        <v>Ja</v>
      </c>
      <c r="J76" s="30" t="str">
        <f t="shared" si="11"/>
        <v/>
      </c>
      <c r="L76" s="20"/>
      <c r="M76" s="193"/>
      <c r="N76" s="83" t="str">
        <f>Vertaal!A102</f>
        <v>Special purpose vehicles (SPV) (%)</v>
      </c>
      <c r="O76" s="93">
        <v>4</v>
      </c>
      <c r="P76" s="157"/>
      <c r="Q76" s="79"/>
      <c r="R76" s="21"/>
      <c r="S76" s="161" t="str">
        <f t="shared" si="3"/>
        <v/>
      </c>
    </row>
    <row r="77" spans="1:19" ht="24.95" customHeight="1" x14ac:dyDescent="0.2">
      <c r="B77" s="8">
        <f t="shared" ref="B77:B99" si="13">IF(C77="Akkoord",0,1)</f>
        <v>1</v>
      </c>
      <c r="C77" s="72" t="str">
        <f t="shared" si="12"/>
        <v>Verplicht veld is leeg</v>
      </c>
      <c r="D77" s="8" t="s">
        <v>136</v>
      </c>
      <c r="F77" s="8">
        <v>10</v>
      </c>
      <c r="I77" s="30" t="str">
        <f t="shared" si="10"/>
        <v>Ja</v>
      </c>
      <c r="J77" s="30" t="str">
        <f t="shared" si="11"/>
        <v/>
      </c>
      <c r="L77" s="20"/>
      <c r="M77" s="193"/>
      <c r="N77" s="83" t="str">
        <f>Vertaal!A103</f>
        <v>Overige financiële instellingen  (OFI) (%)</v>
      </c>
      <c r="O77" s="93">
        <v>4</v>
      </c>
      <c r="P77" s="157"/>
      <c r="Q77" s="79"/>
      <c r="R77" s="21"/>
      <c r="S77" s="161" t="str">
        <f t="shared" si="3"/>
        <v/>
      </c>
    </row>
    <row r="78" spans="1:19" ht="24.95" customHeight="1" x14ac:dyDescent="0.2">
      <c r="B78" s="8">
        <f t="shared" si="13"/>
        <v>1</v>
      </c>
      <c r="C78" s="72" t="str">
        <f t="shared" si="12"/>
        <v>Verplicht veld is leeg</v>
      </c>
      <c r="D78" s="8" t="s">
        <v>136</v>
      </c>
      <c r="F78" s="8">
        <v>10</v>
      </c>
      <c r="I78" s="30" t="str">
        <f t="shared" si="10"/>
        <v>Ja</v>
      </c>
      <c r="J78" s="30" t="str">
        <f t="shared" si="11"/>
        <v/>
      </c>
      <c r="L78" s="20"/>
      <c r="M78" s="193"/>
      <c r="N78" s="83" t="str">
        <f>Vertaal!A104</f>
        <v>Niet-financiële instellingen (NFI) (%)</v>
      </c>
      <c r="O78" s="23">
        <v>4</v>
      </c>
      <c r="P78" s="157"/>
      <c r="Q78" s="79"/>
      <c r="R78" s="21"/>
      <c r="S78" s="161" t="str">
        <f t="shared" ref="S78:S99" si="14">IF($A$1=1,IF(B78=1,C78,""),"")</f>
        <v/>
      </c>
    </row>
    <row r="79" spans="1:19" ht="24.95" customHeight="1" thickBot="1" x14ac:dyDescent="0.25">
      <c r="A79" s="100"/>
      <c r="B79" s="102">
        <f t="shared" si="13"/>
        <v>1</v>
      </c>
      <c r="C79" s="72" t="str">
        <f t="shared" si="12"/>
        <v>Verplicht veld is leeg</v>
      </c>
      <c r="D79" s="102" t="s">
        <v>136</v>
      </c>
      <c r="E79" s="102"/>
      <c r="F79" s="102">
        <v>10</v>
      </c>
      <c r="G79" s="173"/>
      <c r="H79" s="101"/>
      <c r="I79" s="101" t="str">
        <f t="shared" si="10"/>
        <v>Ja</v>
      </c>
      <c r="J79" s="101" t="str">
        <f t="shared" si="11"/>
        <v/>
      </c>
      <c r="L79" s="20"/>
      <c r="M79" s="194"/>
      <c r="N79" s="84" t="str">
        <f>Vertaal!A105</f>
        <v>Overheid (OVH) (%)</v>
      </c>
      <c r="O79" s="75">
        <v>4</v>
      </c>
      <c r="P79" s="158"/>
      <c r="Q79" s="82"/>
      <c r="R79" s="21"/>
      <c r="S79" s="161" t="str">
        <f t="shared" si="14"/>
        <v/>
      </c>
    </row>
    <row r="80" spans="1:19" ht="24.95" customHeight="1" x14ac:dyDescent="0.2">
      <c r="A80" s="103"/>
      <c r="B80" s="104">
        <f t="shared" si="13"/>
        <v>1</v>
      </c>
      <c r="C80" s="112" t="str">
        <f t="shared" ref="C80:C99" si="15">ƒVal(P80,I80,J80,D80,E80,F80,N80,G80)</f>
        <v>Verplicht veld is leeg</v>
      </c>
      <c r="D80" s="104"/>
      <c r="E80" s="104"/>
      <c r="F80" s="104">
        <v>10</v>
      </c>
      <c r="G80" s="175"/>
      <c r="H80" s="105"/>
      <c r="I80" s="105" t="str">
        <f>IF(O80=4,"Ja","")</f>
        <v>Ja</v>
      </c>
      <c r="J80" s="105"/>
      <c r="L80" s="20"/>
      <c r="M80" s="124" t="str">
        <f>Vertaal!A81</f>
        <v>Wat is de (verwachte) datum van de emissie?</v>
      </c>
      <c r="N80" s="85" t="str">
        <f>Vertaal!A153</f>
        <v>Datum (dd-mm-jjjj)</v>
      </c>
      <c r="O80" s="137">
        <v>4</v>
      </c>
      <c r="P80" s="74"/>
      <c r="Q80" s="55"/>
      <c r="R80" s="21"/>
      <c r="S80" s="161" t="str">
        <f t="shared" si="14"/>
        <v/>
      </c>
    </row>
    <row r="81" spans="1:19" ht="24.95" customHeight="1" x14ac:dyDescent="0.2">
      <c r="B81" s="8">
        <f t="shared" si="13"/>
        <v>1</v>
      </c>
      <c r="C81" s="72" t="str">
        <f t="shared" si="15"/>
        <v>Verplicht veld is leeg</v>
      </c>
      <c r="I81" s="30" t="str">
        <f>IF(O81=4,"Ja","")</f>
        <v>Ja</v>
      </c>
      <c r="J81" s="30" t="str">
        <f>IF(Q81=3,"Ja","")</f>
        <v>Ja</v>
      </c>
      <c r="L81" s="20"/>
      <c r="M81" s="193" t="str">
        <f>Vertaal!A82</f>
        <v>Wordt de global note van de uit te geven effecten gedeponeerd bij een binnen- of buitenlandse (centrale) effectenbewaarinstelling?</v>
      </c>
      <c r="N81" s="83" t="str">
        <f>Vertaal!A106</f>
        <v>Binnenlands</v>
      </c>
      <c r="O81" s="23">
        <v>4</v>
      </c>
      <c r="P81" s="32"/>
      <c r="Q81" s="49">
        <v>3</v>
      </c>
      <c r="R81" s="21"/>
      <c r="S81" s="161" t="str">
        <f t="shared" si="14"/>
        <v/>
      </c>
    </row>
    <row r="82" spans="1:19" ht="24.95" customHeight="1" x14ac:dyDescent="0.2">
      <c r="B82" s="8">
        <f t="shared" si="13"/>
        <v>1</v>
      </c>
      <c r="C82" s="72" t="str">
        <f t="shared" si="15"/>
        <v>Verplicht veld is leeg</v>
      </c>
      <c r="I82" s="30" t="str">
        <f>IF(O82=4,"Ja","")</f>
        <v>Ja</v>
      </c>
      <c r="J82" s="30" t="str">
        <f>IF(Q82=3,"Ja","")</f>
        <v>Ja</v>
      </c>
      <c r="L82" s="20"/>
      <c r="M82" s="209"/>
      <c r="N82" s="83" t="str">
        <f>Vertaal!A107</f>
        <v>Buitenlands</v>
      </c>
      <c r="O82" s="23">
        <v>4</v>
      </c>
      <c r="P82" s="32"/>
      <c r="Q82" s="49">
        <v>3</v>
      </c>
      <c r="R82" s="21"/>
      <c r="S82" s="161" t="str">
        <f t="shared" si="14"/>
        <v/>
      </c>
    </row>
    <row r="83" spans="1:19" ht="24.95" customHeight="1" x14ac:dyDescent="0.2">
      <c r="A83" s="63"/>
      <c r="B83" s="10">
        <f t="shared" si="13"/>
        <v>1</v>
      </c>
      <c r="C83" s="113" t="str">
        <f t="shared" si="15"/>
        <v>Verplicht veld is leeg</v>
      </c>
      <c r="D83" s="10"/>
      <c r="E83" s="10"/>
      <c r="F83" s="10"/>
      <c r="G83" s="170"/>
      <c r="H83" s="31"/>
      <c r="I83" s="31" t="str">
        <f>IF(O83=4,"Ja","")</f>
        <v>Ja</v>
      </c>
      <c r="J83" s="31" t="str">
        <f>IF(Q83=3,"Ja","")</f>
        <v>Ja</v>
      </c>
      <c r="L83" s="20"/>
      <c r="M83" s="210"/>
      <c r="N83" s="83" t="str">
        <f>Vertaal!A108</f>
        <v>N.v.t.</v>
      </c>
      <c r="O83" s="23">
        <v>4</v>
      </c>
      <c r="P83" s="32"/>
      <c r="Q83" s="49">
        <v>3</v>
      </c>
      <c r="R83" s="21"/>
      <c r="S83" s="161" t="str">
        <f t="shared" si="14"/>
        <v/>
      </c>
    </row>
    <row r="84" spans="1:19" ht="24.75" customHeight="1" thickBot="1" x14ac:dyDescent="0.25">
      <c r="A84" s="100"/>
      <c r="B84" s="10">
        <f>IF(C84="Akkoord",0,1)</f>
        <v>1</v>
      </c>
      <c r="C84" s="113" t="str">
        <f>ƒVal(P84,I84,J84,D84,E84,F84,N84,G84)</f>
        <v>Verplicht veld is leeg</v>
      </c>
      <c r="D84" s="10"/>
      <c r="E84" s="10"/>
      <c r="F84" s="10">
        <v>12</v>
      </c>
      <c r="G84" s="170"/>
      <c r="H84" s="31"/>
      <c r="I84" s="31" t="str">
        <f>IF(O84=4,"Ja","")</f>
        <v>Ja</v>
      </c>
      <c r="J84" s="31" t="str">
        <f>IF(Q84=3,"Ja","")</f>
        <v/>
      </c>
      <c r="L84" s="20"/>
      <c r="M84" s="123" t="str">
        <f>Vertaal!A83</f>
        <v xml:space="preserve">Wat is de ISIN-code van de grootste emissie? </v>
      </c>
      <c r="N84" s="84" t="s">
        <v>434</v>
      </c>
      <c r="O84" s="23">
        <v>4</v>
      </c>
      <c r="P84" s="32"/>
      <c r="Q84" s="96"/>
      <c r="R84" s="21"/>
      <c r="S84" s="161" t="str">
        <f t="shared" si="14"/>
        <v/>
      </c>
    </row>
    <row r="85" spans="1:19" s="4" customFormat="1" ht="24.75" customHeight="1" thickBot="1" x14ac:dyDescent="0.25">
      <c r="A85" s="115"/>
      <c r="B85" s="116"/>
      <c r="C85" s="117"/>
      <c r="D85" s="116"/>
      <c r="E85" s="116"/>
      <c r="F85" s="116"/>
      <c r="G85" s="176"/>
      <c r="H85" s="116"/>
      <c r="I85" s="116"/>
      <c r="J85" s="116"/>
      <c r="K85" s="116"/>
      <c r="L85" s="118"/>
      <c r="M85" s="203" t="str">
        <f>"5. " &amp; Vertaal!A15 &amp; " (x € 1.000)"</f>
        <v>5. Financiële gegevens (enkelvoudige balans) (x € 1.000)</v>
      </c>
      <c r="N85" s="204"/>
      <c r="O85" s="204"/>
      <c r="P85" s="204"/>
      <c r="Q85" s="205"/>
      <c r="R85" s="119"/>
      <c r="S85" s="161" t="str">
        <f t="shared" si="14"/>
        <v/>
      </c>
    </row>
    <row r="86" spans="1:19" ht="18.75" customHeight="1" thickBot="1" x14ac:dyDescent="0.25">
      <c r="A86" s="100"/>
      <c r="B86" s="101"/>
      <c r="C86" s="109"/>
      <c r="D86" s="101"/>
      <c r="E86" s="101"/>
      <c r="F86" s="101"/>
      <c r="G86" s="173"/>
      <c r="H86" s="101"/>
      <c r="I86" s="101"/>
      <c r="J86" s="101"/>
      <c r="L86" s="20"/>
      <c r="M86" s="206" t="str">
        <f>Vertaal!A74</f>
        <v>N.B. Effecten die door de SPV worden uitgegeven en gedeponeerd zijn bij een buitenlandse (centrale) effectenbewaarinstelling (d.w.z. global note ligt niet bij Euroclear Nederland) worden beschouwd als buitenlandse passiva!</v>
      </c>
      <c r="N86" s="207"/>
      <c r="O86" s="207"/>
      <c r="P86" s="207"/>
      <c r="Q86" s="208"/>
      <c r="R86" s="21"/>
      <c r="S86" s="161" t="str">
        <f t="shared" si="14"/>
        <v/>
      </c>
    </row>
    <row r="87" spans="1:19" ht="24.95" customHeight="1" x14ac:dyDescent="0.2">
      <c r="B87" s="30">
        <f t="shared" si="13"/>
        <v>0</v>
      </c>
      <c r="C87" s="106" t="str">
        <f t="shared" si="15"/>
        <v>Akkoord</v>
      </c>
      <c r="D87" s="30" t="s">
        <v>136</v>
      </c>
      <c r="E87" s="30"/>
      <c r="F87" s="30">
        <v>10</v>
      </c>
      <c r="I87" s="30" t="str">
        <f t="shared" ref="I87:I92" si="16">IF(O87=4,"Ja","")</f>
        <v/>
      </c>
      <c r="J87" s="30" t="str">
        <f t="shared" ref="J87:J92" si="17">IF(Q87=3,"Ja","")</f>
        <v/>
      </c>
      <c r="L87" s="20"/>
      <c r="M87" s="192" t="str">
        <f>Vertaal!A75</f>
        <v>(Geschat) balanstotaal na emissie:</v>
      </c>
      <c r="N87" s="138" t="str">
        <f>Vertaal!$A$53</f>
        <v xml:space="preserve">Activa buitenland </v>
      </c>
      <c r="O87" s="46"/>
      <c r="P87" s="146"/>
      <c r="Q87" s="48"/>
      <c r="R87" s="21"/>
      <c r="S87" s="161" t="str">
        <f t="shared" si="14"/>
        <v/>
      </c>
    </row>
    <row r="88" spans="1:19" ht="24.95" customHeight="1" x14ac:dyDescent="0.2">
      <c r="B88" s="30">
        <f t="shared" si="13"/>
        <v>0</v>
      </c>
      <c r="C88" s="106" t="str">
        <f t="shared" si="15"/>
        <v>Akkoord</v>
      </c>
      <c r="D88" s="30" t="s">
        <v>136</v>
      </c>
      <c r="E88" s="30"/>
      <c r="F88" s="30">
        <v>10</v>
      </c>
      <c r="I88" s="30" t="str">
        <f t="shared" si="16"/>
        <v/>
      </c>
      <c r="J88" s="30" t="str">
        <f t="shared" si="17"/>
        <v/>
      </c>
      <c r="L88" s="20"/>
      <c r="M88" s="193"/>
      <c r="N88" s="139" t="str">
        <f>Vertaal!$A$54</f>
        <v xml:space="preserve">Activa binnenland </v>
      </c>
      <c r="O88" s="23"/>
      <c r="P88" s="147"/>
      <c r="Q88" s="49"/>
      <c r="R88" s="21"/>
      <c r="S88" s="161" t="str">
        <f t="shared" si="14"/>
        <v/>
      </c>
    </row>
    <row r="89" spans="1:19" ht="24.95" customHeight="1" thickBot="1" x14ac:dyDescent="0.25">
      <c r="B89" s="30">
        <f>IF(EXACT(P89,P92),0,1)</f>
        <v>0</v>
      </c>
      <c r="C89" s="30" t="str">
        <f>IF(B89=1,"Activa niet gelijk aan passiva","")</f>
        <v/>
      </c>
      <c r="D89" s="30"/>
      <c r="E89" s="30"/>
      <c r="F89" s="30"/>
      <c r="I89" s="30" t="str">
        <f t="shared" si="16"/>
        <v/>
      </c>
      <c r="J89" s="30" t="str">
        <f t="shared" si="17"/>
        <v/>
      </c>
      <c r="L89" s="20"/>
      <c r="M89" s="193"/>
      <c r="N89" s="141" t="str">
        <f>Vertaal!$A$55</f>
        <v xml:space="preserve">Totaal activa </v>
      </c>
      <c r="O89" s="142"/>
      <c r="P89" s="148">
        <f>P87+P88</f>
        <v>0</v>
      </c>
      <c r="Q89" s="143"/>
      <c r="R89" s="21"/>
      <c r="S89" s="161" t="str">
        <f t="shared" si="14"/>
        <v/>
      </c>
    </row>
    <row r="90" spans="1:19" ht="24.95" customHeight="1" x14ac:dyDescent="0.2">
      <c r="B90" s="30">
        <f t="shared" si="13"/>
        <v>0</v>
      </c>
      <c r="C90" s="106" t="str">
        <f t="shared" si="15"/>
        <v>Akkoord</v>
      </c>
      <c r="D90" s="30" t="s">
        <v>136</v>
      </c>
      <c r="E90" s="30"/>
      <c r="F90" s="30">
        <v>10</v>
      </c>
      <c r="I90" s="30" t="str">
        <f t="shared" si="16"/>
        <v/>
      </c>
      <c r="J90" s="30" t="str">
        <f t="shared" si="17"/>
        <v/>
      </c>
      <c r="L90" s="20"/>
      <c r="M90" s="193"/>
      <c r="N90" s="138" t="str">
        <f>Vertaal!$A$56</f>
        <v xml:space="preserve">Passiva buitenland </v>
      </c>
      <c r="O90" s="46"/>
      <c r="P90" s="146"/>
      <c r="Q90" s="48"/>
      <c r="R90" s="21"/>
      <c r="S90" s="161" t="str">
        <f t="shared" si="14"/>
        <v/>
      </c>
    </row>
    <row r="91" spans="1:19" ht="24.95" customHeight="1" x14ac:dyDescent="0.2">
      <c r="B91" s="30">
        <f t="shared" si="13"/>
        <v>0</v>
      </c>
      <c r="C91" s="106" t="str">
        <f t="shared" si="15"/>
        <v>Akkoord</v>
      </c>
      <c r="D91" s="30" t="s">
        <v>136</v>
      </c>
      <c r="E91" s="30"/>
      <c r="F91" s="30">
        <v>10</v>
      </c>
      <c r="I91" s="30" t="str">
        <f t="shared" si="16"/>
        <v/>
      </c>
      <c r="J91" s="30" t="str">
        <f t="shared" si="17"/>
        <v/>
      </c>
      <c r="L91" s="20"/>
      <c r="M91" s="193"/>
      <c r="N91" s="139" t="str">
        <f>Vertaal!$A$57</f>
        <v xml:space="preserve">Passiva binnenland </v>
      </c>
      <c r="O91" s="23"/>
      <c r="P91" s="147"/>
      <c r="Q91" s="49"/>
      <c r="R91" s="21"/>
      <c r="S91" s="161" t="str">
        <f t="shared" si="14"/>
        <v/>
      </c>
    </row>
    <row r="92" spans="1:19" ht="24.95" customHeight="1" thickBot="1" x14ac:dyDescent="0.25">
      <c r="A92" s="61"/>
      <c r="B92" s="62">
        <f>IF(EXACT(P89,P92),0,1)</f>
        <v>0</v>
      </c>
      <c r="C92" s="62" t="str">
        <f>IF(B92=1,"Activa niet gelijk aan passiva","")</f>
        <v/>
      </c>
      <c r="D92" s="62"/>
      <c r="E92" s="62"/>
      <c r="F92" s="62"/>
      <c r="G92" s="168"/>
      <c r="H92" s="62"/>
      <c r="I92" s="62" t="str">
        <f t="shared" si="16"/>
        <v/>
      </c>
      <c r="J92" s="62" t="str">
        <f t="shared" si="17"/>
        <v/>
      </c>
      <c r="L92" s="20"/>
      <c r="M92" s="194"/>
      <c r="N92" s="141" t="str">
        <f>Vertaal!$A$58</f>
        <v xml:space="preserve">Totaal passiva </v>
      </c>
      <c r="O92" s="142"/>
      <c r="P92" s="148">
        <f>P90+P91</f>
        <v>0</v>
      </c>
      <c r="Q92" s="143"/>
      <c r="R92" s="21"/>
      <c r="S92" s="161" t="str">
        <f t="shared" si="14"/>
        <v/>
      </c>
    </row>
    <row r="93" spans="1:19" ht="84" customHeight="1" thickBot="1" x14ac:dyDescent="0.25">
      <c r="B93" s="30"/>
      <c r="C93" s="106"/>
      <c r="D93" s="30"/>
      <c r="E93" s="30"/>
      <c r="F93" s="30"/>
      <c r="I93" s="30" t="str">
        <f t="shared" ref="I93:I99" si="18">IF(O93=4,"Ja","")</f>
        <v/>
      </c>
      <c r="J93" s="30" t="str">
        <f t="shared" ref="J93:J99" si="19">IF(Q93=3,"Ja","")</f>
        <v/>
      </c>
      <c r="L93" s="20"/>
      <c r="M93" s="140" t="str">
        <f>"6. "&amp;Vertaal!$A$16</f>
        <v>6. Opmerkingen</v>
      </c>
      <c r="N93" s="189"/>
      <c r="O93" s="190"/>
      <c r="P93" s="190"/>
      <c r="Q93" s="191"/>
      <c r="R93" s="21"/>
      <c r="S93" s="161" t="str">
        <f t="shared" si="14"/>
        <v/>
      </c>
    </row>
    <row r="94" spans="1:19" ht="24.95" customHeight="1" x14ac:dyDescent="0.2">
      <c r="B94" s="30">
        <f t="shared" si="13"/>
        <v>1</v>
      </c>
      <c r="C94" s="106" t="str">
        <f t="shared" si="15"/>
        <v>Verplicht veld is leeg</v>
      </c>
      <c r="D94" s="30"/>
      <c r="E94" s="30"/>
      <c r="F94" s="30">
        <v>70</v>
      </c>
      <c r="I94" s="30" t="str">
        <f t="shared" si="18"/>
        <v>Ja</v>
      </c>
      <c r="J94" s="30" t="str">
        <f t="shared" si="19"/>
        <v/>
      </c>
      <c r="L94" s="20"/>
      <c r="M94" s="185" t="str">
        <f>"7. "&amp;Vertaal!$A$17</f>
        <v>7. Akkoordverklaring</v>
      </c>
      <c r="N94" s="38" t="str">
        <f>Vertaal!$A$65</f>
        <v>Ingevuld door</v>
      </c>
      <c r="O94" s="29">
        <v>4</v>
      </c>
      <c r="P94" s="34"/>
      <c r="Q94" s="55"/>
      <c r="R94" s="21"/>
      <c r="S94" s="161" t="str">
        <f t="shared" si="14"/>
        <v/>
      </c>
    </row>
    <row r="95" spans="1:19" ht="24.95" customHeight="1" x14ac:dyDescent="0.2">
      <c r="B95" s="30">
        <f t="shared" si="13"/>
        <v>1</v>
      </c>
      <c r="C95" s="106" t="str">
        <f t="shared" si="15"/>
        <v>Verplicht veld is leeg</v>
      </c>
      <c r="D95" s="30"/>
      <c r="E95" s="30"/>
      <c r="F95" s="30">
        <v>70</v>
      </c>
      <c r="I95" s="30" t="str">
        <f t="shared" si="18"/>
        <v>Ja</v>
      </c>
      <c r="J95" s="30" t="str">
        <f t="shared" si="19"/>
        <v/>
      </c>
      <c r="L95" s="20"/>
      <c r="M95" s="185"/>
      <c r="N95" s="35" t="str">
        <f>Vertaal!$A$7</f>
        <v>Naam onderneming</v>
      </c>
      <c r="O95" s="23">
        <v>4</v>
      </c>
      <c r="P95" s="32"/>
      <c r="Q95" s="49"/>
      <c r="R95" s="21"/>
      <c r="S95" s="161" t="str">
        <f t="shared" si="14"/>
        <v/>
      </c>
    </row>
    <row r="96" spans="1:19" ht="36" customHeight="1" x14ac:dyDescent="0.2">
      <c r="B96" s="30">
        <f t="shared" si="13"/>
        <v>1</v>
      </c>
      <c r="C96" s="106" t="str">
        <f t="shared" si="15"/>
        <v>Verplicht veld is leeg</v>
      </c>
      <c r="D96" s="30"/>
      <c r="E96" s="30"/>
      <c r="F96" s="30"/>
      <c r="I96" s="30" t="str">
        <f t="shared" si="18"/>
        <v>Ja</v>
      </c>
      <c r="J96" s="30" t="str">
        <f t="shared" si="19"/>
        <v>Ja</v>
      </c>
      <c r="L96" s="20"/>
      <c r="M96" s="185"/>
      <c r="N96" s="39" t="str">
        <f>Vertaal!$A$66</f>
        <v>Ik verklaar hierbij dat voorgaande naar waarheid en op niet misleidende wijze is ingevuld.</v>
      </c>
      <c r="O96" s="23">
        <v>4</v>
      </c>
      <c r="P96" s="32"/>
      <c r="Q96" s="49">
        <v>3</v>
      </c>
      <c r="R96" s="21"/>
      <c r="S96" s="161" t="str">
        <f t="shared" si="14"/>
        <v/>
      </c>
    </row>
    <row r="97" spans="1:23" ht="36" customHeight="1" x14ac:dyDescent="0.2">
      <c r="B97" s="30">
        <f t="shared" si="13"/>
        <v>1</v>
      </c>
      <c r="C97" s="106" t="str">
        <f t="shared" si="15"/>
        <v>Verplicht veld is leeg</v>
      </c>
      <c r="D97" s="30"/>
      <c r="E97" s="30"/>
      <c r="F97" s="30"/>
      <c r="I97" s="30" t="str">
        <f t="shared" si="18"/>
        <v>Ja</v>
      </c>
      <c r="J97" s="30" t="str">
        <f t="shared" si="19"/>
        <v>Ja</v>
      </c>
      <c r="L97" s="20"/>
      <c r="M97" s="185"/>
      <c r="N97" s="39" t="str">
        <f>Vertaal!$A$67</f>
        <v>Ik verklaar hierbij dat voorgaande is ingevuld door een procuratie-houder dan wel voor verzending akkoord is bevonden door een procuratiehouder.</v>
      </c>
      <c r="O97" s="23">
        <v>4</v>
      </c>
      <c r="P97" s="32"/>
      <c r="Q97" s="49">
        <v>3</v>
      </c>
      <c r="R97" s="21"/>
      <c r="S97" s="161" t="str">
        <f t="shared" si="14"/>
        <v/>
      </c>
    </row>
    <row r="98" spans="1:23" ht="24.95" customHeight="1" x14ac:dyDescent="0.2">
      <c r="B98" s="30">
        <f t="shared" si="13"/>
        <v>1</v>
      </c>
      <c r="C98" s="106" t="str">
        <f t="shared" si="15"/>
        <v>Verplicht veld is leeg</v>
      </c>
      <c r="D98" s="30"/>
      <c r="E98" s="30"/>
      <c r="F98" s="30">
        <v>70</v>
      </c>
      <c r="I98" s="30" t="str">
        <f t="shared" si="18"/>
        <v>Ja</v>
      </c>
      <c r="J98" s="30" t="str">
        <f t="shared" si="19"/>
        <v/>
      </c>
      <c r="L98" s="20"/>
      <c r="M98" s="185"/>
      <c r="N98" s="35" t="str">
        <f>Vertaal!$A$68</f>
        <v>Plaats</v>
      </c>
      <c r="O98" s="23">
        <v>4</v>
      </c>
      <c r="P98" s="32"/>
      <c r="Q98" s="49"/>
      <c r="R98" s="21"/>
      <c r="S98" s="161" t="str">
        <f t="shared" si="14"/>
        <v/>
      </c>
      <c r="W98" s="45"/>
    </row>
    <row r="99" spans="1:23" ht="24.95" customHeight="1" thickBot="1" x14ac:dyDescent="0.25">
      <c r="A99" s="61"/>
      <c r="B99" s="62">
        <f t="shared" si="13"/>
        <v>1</v>
      </c>
      <c r="C99" s="107" t="str">
        <f t="shared" si="15"/>
        <v>Verplicht veld is leeg</v>
      </c>
      <c r="D99" s="62"/>
      <c r="E99" s="62"/>
      <c r="F99" s="62">
        <v>10</v>
      </c>
      <c r="G99" s="168"/>
      <c r="H99" s="62"/>
      <c r="I99" s="62" t="str">
        <f t="shared" si="18"/>
        <v>Ja</v>
      </c>
      <c r="J99" s="62" t="str">
        <f t="shared" si="19"/>
        <v/>
      </c>
      <c r="L99" s="20"/>
      <c r="M99" s="186"/>
      <c r="N99" s="58" t="str">
        <f>Vertaal!$A$69</f>
        <v>Datum (dd-mm-jjjj)</v>
      </c>
      <c r="O99" s="50">
        <v>4</v>
      </c>
      <c r="P99" s="67"/>
      <c r="Q99" s="52"/>
      <c r="R99" s="21"/>
      <c r="S99" s="161" t="str">
        <f t="shared" si="14"/>
        <v/>
      </c>
    </row>
    <row r="100" spans="1:23" ht="9.9499999999999993" customHeight="1" thickBot="1" x14ac:dyDescent="0.25">
      <c r="B100" s="30"/>
      <c r="C100" s="106"/>
      <c r="D100" s="30"/>
      <c r="E100" s="30"/>
      <c r="F100" s="30"/>
      <c r="L100" s="25"/>
      <c r="M100" s="26"/>
      <c r="N100" s="26"/>
      <c r="O100" s="26"/>
      <c r="P100" s="27"/>
      <c r="Q100" s="26"/>
      <c r="R100" s="28"/>
    </row>
    <row r="101" spans="1:23" ht="3" customHeight="1" x14ac:dyDescent="0.2">
      <c r="M101" s="40"/>
    </row>
    <row r="102" spans="1:23" x14ac:dyDescent="0.2">
      <c r="C102" s="8"/>
      <c r="M102" s="177" t="str">
        <f>Vertaal!$A$18</f>
        <v>(1) Let op: u dient één code in te vullen, indien er meer codes van toepassing zijn, verzoeken wij u de code die betrekking heeft op de belangrijkste activiteit(en) van de groep te kiezen.</v>
      </c>
      <c r="N102" s="177"/>
      <c r="O102" s="177"/>
      <c r="P102" s="178"/>
    </row>
    <row r="103" spans="1:23" x14ac:dyDescent="0.2">
      <c r="C103" s="8"/>
      <c r="M103" s="177" t="str">
        <f>Vertaal!$A$19</f>
        <v>(2) Opmerkingen: Hier kunt u eventueel aanvullende opmerkingen of een omschrijving van de groeps- / UBO activiteiten toevoegen.</v>
      </c>
      <c r="N103" s="177"/>
      <c r="O103" s="177"/>
      <c r="P103" s="178"/>
    </row>
    <row r="104" spans="1:23" ht="13.5" thickBot="1" x14ac:dyDescent="0.25">
      <c r="C104" s="8"/>
      <c r="M104" s="187" t="str">
        <f>Vertaal!$A$20</f>
        <v>(3) UBO = De uiteindelijke belanghebbende partij (als een buitenlandse moederonderneming zelf niet voor meer dan 50% in handen is van een andere natuurlijke persoon of rechtspersoon, dan zijn de buitenlandse moeder en de Ultimate Beneficial Owner gelijk aan elkaar).</v>
      </c>
      <c r="N104" s="188"/>
      <c r="O104" s="188"/>
      <c r="P104" s="188"/>
      <c r="Q104" s="59"/>
    </row>
    <row r="105" spans="1:23" ht="23.25" customHeight="1" x14ac:dyDescent="0.25">
      <c r="C105" s="8"/>
      <c r="L105" s="125"/>
      <c r="M105" s="126"/>
      <c r="N105" s="144" t="str">
        <f>Vertaal!$A$21</f>
        <v>Dit formulier versturen per e-mail :</v>
      </c>
      <c r="O105" s="127"/>
      <c r="P105" s="128"/>
      <c r="Q105" s="129"/>
      <c r="R105" s="130"/>
    </row>
    <row r="106" spans="1:23" ht="19.5" customHeight="1" thickBot="1" x14ac:dyDescent="0.25">
      <c r="C106" s="8"/>
      <c r="L106" s="131"/>
      <c r="M106" s="132"/>
      <c r="N106" s="145" t="str">
        <f>Vertaal!$A$161</f>
        <v>U dient een overzicht van de groepsstructuur mee te sturen (als bijlage)</v>
      </c>
      <c r="O106" s="134"/>
      <c r="P106" s="133"/>
      <c r="Q106" s="135"/>
      <c r="R106" s="136"/>
    </row>
  </sheetData>
  <sheetProtection algorithmName="SHA-512" hashValue="QR9o3JbgxWMqdLwIp0CFNsWAwZUbujw9rOIYtp1RYxQk+KxAwNySxNa9q1zyzoNYH4LdyPFwLpOy2CEPtPnnSg==" saltValue="er83xUFacJdjEQIE00GRYw==" spinCount="100000" sheet="1" selectLockedCells="1"/>
  <mergeCells count="25">
    <mergeCell ref="L2:R2"/>
    <mergeCell ref="M6:Q6"/>
    <mergeCell ref="M38:Q38"/>
    <mergeCell ref="M7:M10"/>
    <mergeCell ref="M11:M16"/>
    <mergeCell ref="M31:M37"/>
    <mergeCell ref="M24:M30"/>
    <mergeCell ref="M17:M22"/>
    <mergeCell ref="M23:Q23"/>
    <mergeCell ref="M94:M99"/>
    <mergeCell ref="M104:P104"/>
    <mergeCell ref="N93:Q93"/>
    <mergeCell ref="M87:M92"/>
    <mergeCell ref="M39:Q39"/>
    <mergeCell ref="M41:M46"/>
    <mergeCell ref="M72:M79"/>
    <mergeCell ref="M47:M52"/>
    <mergeCell ref="M85:Q85"/>
    <mergeCell ref="M86:Q86"/>
    <mergeCell ref="M55:Q55"/>
    <mergeCell ref="M81:M83"/>
    <mergeCell ref="L53:R53"/>
    <mergeCell ref="M69:M71"/>
    <mergeCell ref="M60:M68"/>
    <mergeCell ref="M56:M58"/>
  </mergeCells>
  <phoneticPr fontId="0" type="noConversion"/>
  <conditionalFormatting sqref="P24:P37 P40:P52 P80:P84 P94:P99 P87:P92 P7:P22 P56:P68">
    <cfRule type="expression" dxfId="1" priority="1" stopIfTrue="1">
      <formula>B7=1</formula>
    </cfRule>
  </conditionalFormatting>
  <conditionalFormatting sqref="P69:P79">
    <cfRule type="expression" dxfId="0" priority="2" stopIfTrue="1">
      <formula>B69=1</formula>
    </cfRule>
  </conditionalFormatting>
  <dataValidations count="8">
    <dataValidation type="list" showInputMessage="1" showErrorMessage="1" errorTitle="Ongeldige waarde!" error="Druk op Annuleren en maak een keuze uit de lijst!" sqref="P34 P27" xr:uid="{00000000-0002-0000-0100-000000000000}">
      <formula1>Geslacht</formula1>
    </dataValidation>
    <dataValidation type="list" showInputMessage="1" showErrorMessage="1" errorTitle="Ongeldige waarde!" error="Druk op Annuleren en maak een keuze uit de lijst!" sqref="P30 P37" xr:uid="{00000000-0002-0000-0100-000001000000}">
      <formula1>Taal</formula1>
    </dataValidation>
    <dataValidation showInputMessage="1" showErrorMessage="1" errorTitle="Ongeldige waarde!" error="Druk op Annuleren en maak een keuze uit de lijst!" sqref="P88 P92" xr:uid="{00000000-0002-0000-0100-000002000000}"/>
    <dataValidation type="list" showInputMessage="1" showErrorMessage="1" errorTitle="Ongeldige waarde!" error="Druk op Annuleren en maak een keuze uit de lijst!" sqref="P97" xr:uid="{00000000-0002-0000-0100-000003000000}">
      <formula1>_Ja2</formula1>
    </dataValidation>
    <dataValidation type="list" allowBlank="1" showInputMessage="1" showErrorMessage="1" sqref="P56:P58 P81:P83 P60:P68" xr:uid="{00000000-0002-0000-0100-000004000000}">
      <formula1>Ja</formula1>
    </dataValidation>
    <dataValidation type="date" operator="greaterThanOrEqual" allowBlank="1" showErrorMessage="1" errorTitle="Foutieve datum!" error="Voer een geldige datum in._x000a_dd-mm-jjjj" sqref="P80 P9 P99" xr:uid="{00000000-0002-0000-0100-000005000000}">
      <formula1>1828</formula1>
    </dataValidation>
    <dataValidation type="whole" showInputMessage="1" showErrorMessage="1" errorTitle="Ongeldige waarde!" error="Druk op Annuleren en maak een keuze uit de lijst!" sqref="P10" xr:uid="{00000000-0002-0000-0100-000006000000}">
      <formula1>1</formula1>
      <formula2>12</formula2>
    </dataValidation>
    <dataValidation type="list" allowBlank="1" showInputMessage="1" showErrorMessage="1" sqref="P96" xr:uid="{00000000-0002-0000-0100-000007000000}">
      <formula1>_Ja2</formula1>
    </dataValidation>
  </dataValidations>
  <printOptions horizontalCentered="1"/>
  <pageMargins left="0.27559055118110237" right="0.27559055118110237" top="0.42" bottom="0.59055118110236227" header="0.31496062992125984" footer="0.31496062992125984"/>
  <pageSetup paperSize="9" scale="58" fitToHeight="2" orientation="portrait" r:id="rId1"/>
  <headerFooter alignWithMargins="0">
    <oddFooter>Pagina &amp;P van &amp;N</oddFooter>
  </headerFooter>
  <rowBreaks count="1" manualBreakCount="1">
    <brk id="53" min="11" max="17" man="1"/>
  </rowBreaks>
  <ignoredErrors>
    <ignoredError sqref="N106" formula="1"/>
  </ignoredErrors>
  <drawing r:id="rId2"/>
  <legacyDrawing r:id="rId3"/>
  <controls>
    <mc:AlternateContent xmlns:mc="http://schemas.openxmlformats.org/markup-compatibility/2006">
      <mc:Choice Requires="x14">
        <control shapeId="23675" r:id="rId4" name="btnMail">
          <controlPr autoLine="0" r:id="rId5">
            <anchor moveWithCells="1">
              <from>
                <xdr:col>15</xdr:col>
                <xdr:colOff>161925</xdr:colOff>
                <xdr:row>104</xdr:row>
                <xdr:rowOff>38100</xdr:rowOff>
              </from>
              <to>
                <xdr:col>15</xdr:col>
                <xdr:colOff>1981200</xdr:colOff>
                <xdr:row>105</xdr:row>
                <xdr:rowOff>228600</xdr:rowOff>
              </to>
            </anchor>
          </controlPr>
        </control>
      </mc:Choice>
      <mc:Fallback>
        <control shapeId="23675" r:id="rId4" name="btnMail"/>
      </mc:Fallback>
    </mc:AlternateContent>
    <mc:AlternateContent xmlns:mc="http://schemas.openxmlformats.org/markup-compatibility/2006">
      <mc:Choice Requires="x14">
        <control shapeId="23704" r:id="rId6" name="Drop Down 152">
          <controlPr defaultSize="0" autoLine="0" autoPict="0">
            <anchor moveWithCells="1">
              <from>
                <xdr:col>15</xdr:col>
                <xdr:colOff>66675</xdr:colOff>
                <xdr:row>9</xdr:row>
                <xdr:rowOff>114300</xdr:rowOff>
              </from>
              <to>
                <xdr:col>15</xdr:col>
                <xdr:colOff>3876675</xdr:colOff>
                <xdr:row>9</xdr:row>
                <xdr:rowOff>323850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8">
    <tabColor indexed="11"/>
  </sheetPr>
  <dimension ref="A1:C175"/>
  <sheetViews>
    <sheetView topLeftCell="A64" workbookViewId="0">
      <selection activeCell="C91" sqref="C91"/>
    </sheetView>
  </sheetViews>
  <sheetFormatPr defaultRowHeight="12.75" x14ac:dyDescent="0.2"/>
  <cols>
    <col min="1" max="3" width="70.7109375" style="68" customWidth="1"/>
  </cols>
  <sheetData>
    <row r="1" spans="1:3" ht="64.5" customHeight="1" x14ac:dyDescent="0.2">
      <c r="A1" s="68" t="s">
        <v>134</v>
      </c>
      <c r="B1" s="68" t="s">
        <v>134</v>
      </c>
      <c r="C1" s="68" t="s">
        <v>179</v>
      </c>
    </row>
    <row r="2" spans="1:3" x14ac:dyDescent="0.2">
      <c r="A2" s="68" t="s">
        <v>575</v>
      </c>
      <c r="B2" s="68" t="s">
        <v>575</v>
      </c>
      <c r="C2" s="68" t="s">
        <v>576</v>
      </c>
    </row>
    <row r="3" spans="1:3" x14ac:dyDescent="0.2">
      <c r="A3" s="68" t="s">
        <v>140</v>
      </c>
      <c r="B3" s="68" t="s">
        <v>140</v>
      </c>
      <c r="C3" s="68" t="s">
        <v>180</v>
      </c>
    </row>
    <row r="4" spans="1:3" x14ac:dyDescent="0.2">
      <c r="A4" s="68" t="s">
        <v>160</v>
      </c>
      <c r="B4" s="68" t="s">
        <v>160</v>
      </c>
      <c r="C4" s="68" t="s">
        <v>395</v>
      </c>
    </row>
    <row r="5" spans="1:3" ht="25.5" x14ac:dyDescent="0.2">
      <c r="A5" s="68" t="s">
        <v>287</v>
      </c>
      <c r="B5" s="68" t="s">
        <v>287</v>
      </c>
      <c r="C5" s="68" t="s">
        <v>301</v>
      </c>
    </row>
    <row r="6" spans="1:3" x14ac:dyDescent="0.2">
      <c r="A6" s="68" t="s">
        <v>183</v>
      </c>
      <c r="B6" s="68" t="s">
        <v>183</v>
      </c>
      <c r="C6" s="68" t="s">
        <v>181</v>
      </c>
    </row>
    <row r="7" spans="1:3" x14ac:dyDescent="0.2">
      <c r="A7" s="68" t="s">
        <v>162</v>
      </c>
      <c r="B7" s="68" t="s">
        <v>162</v>
      </c>
      <c r="C7" s="68" t="s">
        <v>182</v>
      </c>
    </row>
    <row r="8" spans="1:3" x14ac:dyDescent="0.2">
      <c r="A8" s="68" t="s">
        <v>155</v>
      </c>
      <c r="B8" s="68" t="s">
        <v>155</v>
      </c>
      <c r="C8" s="68" t="s">
        <v>184</v>
      </c>
    </row>
    <row r="9" spans="1:3" x14ac:dyDescent="0.2">
      <c r="A9" s="68" t="s">
        <v>577</v>
      </c>
      <c r="B9" s="68" t="s">
        <v>577</v>
      </c>
      <c r="C9" t="s">
        <v>578</v>
      </c>
    </row>
    <row r="10" spans="1:3" x14ac:dyDescent="0.2">
      <c r="A10" s="68" t="s">
        <v>159</v>
      </c>
      <c r="B10" s="68" t="s">
        <v>159</v>
      </c>
      <c r="C10" t="s">
        <v>304</v>
      </c>
    </row>
    <row r="11" spans="1:3" x14ac:dyDescent="0.2">
      <c r="A11" s="68" t="s">
        <v>219</v>
      </c>
      <c r="B11" s="68" t="s">
        <v>219</v>
      </c>
      <c r="C11" t="s">
        <v>220</v>
      </c>
    </row>
    <row r="12" spans="1:3" x14ac:dyDescent="0.2">
      <c r="A12" s="68" t="s">
        <v>118</v>
      </c>
      <c r="B12" s="68" t="s">
        <v>118</v>
      </c>
      <c r="C12" t="s">
        <v>193</v>
      </c>
    </row>
    <row r="13" spans="1:3" ht="51" x14ac:dyDescent="0.2">
      <c r="A13" s="68" t="s">
        <v>289</v>
      </c>
      <c r="B13" s="68" t="s">
        <v>289</v>
      </c>
      <c r="C13" s="68" t="s">
        <v>291</v>
      </c>
    </row>
    <row r="14" spans="1:3" x14ac:dyDescent="0.2">
      <c r="A14" s="68" t="s">
        <v>579</v>
      </c>
      <c r="B14" s="68" t="s">
        <v>579</v>
      </c>
      <c r="C14" t="s">
        <v>580</v>
      </c>
    </row>
    <row r="15" spans="1:3" x14ac:dyDescent="0.2">
      <c r="A15" s="68" t="s">
        <v>288</v>
      </c>
      <c r="B15" s="68" t="s">
        <v>288</v>
      </c>
      <c r="C15" t="s">
        <v>306</v>
      </c>
    </row>
    <row r="16" spans="1:3" x14ac:dyDescent="0.2">
      <c r="A16" s="68" t="s">
        <v>240</v>
      </c>
      <c r="B16" s="68" t="s">
        <v>240</v>
      </c>
      <c r="C16" t="s">
        <v>305</v>
      </c>
    </row>
    <row r="17" spans="1:3" x14ac:dyDescent="0.2">
      <c r="A17" s="68" t="s">
        <v>241</v>
      </c>
      <c r="B17" s="68" t="s">
        <v>241</v>
      </c>
      <c r="C17" t="s">
        <v>307</v>
      </c>
    </row>
    <row r="18" spans="1:3" ht="38.25" x14ac:dyDescent="0.2">
      <c r="A18" s="68" t="s">
        <v>389</v>
      </c>
      <c r="B18" s="68" t="s">
        <v>389</v>
      </c>
      <c r="C18" t="s">
        <v>392</v>
      </c>
    </row>
    <row r="19" spans="1:3" ht="25.5" x14ac:dyDescent="0.2">
      <c r="A19" s="68" t="s">
        <v>390</v>
      </c>
      <c r="B19" s="68" t="s">
        <v>390</v>
      </c>
      <c r="C19" t="s">
        <v>393</v>
      </c>
    </row>
    <row r="20" spans="1:3" ht="51" x14ac:dyDescent="0.2">
      <c r="A20" s="68" t="s">
        <v>391</v>
      </c>
      <c r="B20" s="68" t="s">
        <v>391</v>
      </c>
      <c r="C20" s="68" t="s">
        <v>394</v>
      </c>
    </row>
    <row r="21" spans="1:3" x14ac:dyDescent="0.2">
      <c r="A21" s="68" t="s">
        <v>397</v>
      </c>
      <c r="B21" s="68" t="s">
        <v>397</v>
      </c>
      <c r="C21" s="68" t="s">
        <v>404</v>
      </c>
    </row>
    <row r="22" spans="1:3" x14ac:dyDescent="0.2">
      <c r="A22" s="68" t="s">
        <v>111</v>
      </c>
      <c r="B22" s="68" t="s">
        <v>111</v>
      </c>
      <c r="C22" t="s">
        <v>185</v>
      </c>
    </row>
    <row r="23" spans="1:3" x14ac:dyDescent="0.2">
      <c r="A23" s="68" t="s">
        <v>441</v>
      </c>
      <c r="B23" s="68" t="s">
        <v>441</v>
      </c>
      <c r="C23" s="68" t="s">
        <v>442</v>
      </c>
    </row>
    <row r="24" spans="1:3" x14ac:dyDescent="0.2">
      <c r="A24" s="68" t="s">
        <v>152</v>
      </c>
      <c r="B24" s="68" t="s">
        <v>152</v>
      </c>
      <c r="C24" t="s">
        <v>186</v>
      </c>
    </row>
    <row r="25" spans="1:3" x14ac:dyDescent="0.2">
      <c r="A25" s="68" t="s">
        <v>153</v>
      </c>
      <c r="B25" s="68" t="s">
        <v>153</v>
      </c>
      <c r="C25" t="s">
        <v>187</v>
      </c>
    </row>
    <row r="26" spans="1:3" ht="14.25" x14ac:dyDescent="0.2">
      <c r="A26" s="68" t="s">
        <v>384</v>
      </c>
      <c r="B26" s="68" t="s">
        <v>384</v>
      </c>
      <c r="C26" t="s">
        <v>385</v>
      </c>
    </row>
    <row r="27" spans="1:3" ht="14.25" x14ac:dyDescent="0.2">
      <c r="A27" t="s">
        <v>386</v>
      </c>
      <c r="B27" t="s">
        <v>386</v>
      </c>
      <c r="C27" t="s">
        <v>383</v>
      </c>
    </row>
    <row r="28" spans="1:3" x14ac:dyDescent="0.2">
      <c r="A28" s="68" t="s">
        <v>387</v>
      </c>
      <c r="B28" s="68" t="s">
        <v>387</v>
      </c>
      <c r="C28" t="s">
        <v>388</v>
      </c>
    </row>
    <row r="29" spans="1:3" x14ac:dyDescent="0.2">
      <c r="A29" s="68" t="s">
        <v>154</v>
      </c>
      <c r="B29" s="68" t="s">
        <v>154</v>
      </c>
      <c r="C29" t="s">
        <v>188</v>
      </c>
    </row>
    <row r="30" spans="1:3" x14ac:dyDescent="0.2">
      <c r="A30" s="68" t="s">
        <v>178</v>
      </c>
      <c r="B30" s="68" t="s">
        <v>178</v>
      </c>
      <c r="C30" t="s">
        <v>192</v>
      </c>
    </row>
    <row r="31" spans="1:3" x14ac:dyDescent="0.2">
      <c r="A31" s="68" t="s">
        <v>124</v>
      </c>
      <c r="B31" s="68" t="s">
        <v>124</v>
      </c>
      <c r="C31" s="68" t="s">
        <v>200</v>
      </c>
    </row>
    <row r="32" spans="1:3" x14ac:dyDescent="0.2">
      <c r="A32" s="68" t="s">
        <v>125</v>
      </c>
      <c r="B32" s="68" t="s">
        <v>125</v>
      </c>
      <c r="C32" s="68" t="s">
        <v>201</v>
      </c>
    </row>
    <row r="33" spans="1:3" x14ac:dyDescent="0.2">
      <c r="A33" s="68" t="s">
        <v>127</v>
      </c>
      <c r="B33" s="68" t="s">
        <v>127</v>
      </c>
      <c r="C33" s="68" t="s">
        <v>202</v>
      </c>
    </row>
    <row r="34" spans="1:3" x14ac:dyDescent="0.2">
      <c r="A34" s="68" t="s">
        <v>120</v>
      </c>
      <c r="B34" s="68" t="s">
        <v>120</v>
      </c>
      <c r="C34" t="s">
        <v>203</v>
      </c>
    </row>
    <row r="35" spans="1:3" x14ac:dyDescent="0.2">
      <c r="A35" s="68" t="s">
        <v>119</v>
      </c>
      <c r="B35" s="68" t="s">
        <v>119</v>
      </c>
      <c r="C35" t="s">
        <v>204</v>
      </c>
    </row>
    <row r="36" spans="1:3" x14ac:dyDescent="0.2">
      <c r="A36" s="68" t="s">
        <v>114</v>
      </c>
      <c r="B36" s="68" t="s">
        <v>114</v>
      </c>
      <c r="C36" t="s">
        <v>205</v>
      </c>
    </row>
    <row r="37" spans="1:3" x14ac:dyDescent="0.2">
      <c r="A37" s="68" t="s">
        <v>116</v>
      </c>
      <c r="B37" s="68" t="s">
        <v>116</v>
      </c>
      <c r="C37" t="s">
        <v>206</v>
      </c>
    </row>
    <row r="38" spans="1:3" x14ac:dyDescent="0.2">
      <c r="A38" s="68" t="s">
        <v>135</v>
      </c>
      <c r="B38" s="68" t="s">
        <v>135</v>
      </c>
      <c r="C38" s="68" t="s">
        <v>207</v>
      </c>
    </row>
    <row r="39" spans="1:3" x14ac:dyDescent="0.2">
      <c r="A39" s="68" t="s">
        <v>117</v>
      </c>
      <c r="B39" s="68" t="s">
        <v>117</v>
      </c>
      <c r="C39" s="71" t="s">
        <v>208</v>
      </c>
    </row>
    <row r="40" spans="1:3" x14ac:dyDescent="0.2">
      <c r="A40" s="68" t="s">
        <v>121</v>
      </c>
      <c r="B40" s="68" t="s">
        <v>121</v>
      </c>
      <c r="C40" s="68" t="s">
        <v>209</v>
      </c>
    </row>
    <row r="41" spans="1:3" x14ac:dyDescent="0.2">
      <c r="A41" s="68" t="s">
        <v>110</v>
      </c>
      <c r="B41" s="68" t="s">
        <v>110</v>
      </c>
      <c r="C41" t="s">
        <v>210</v>
      </c>
    </row>
    <row r="42" spans="1:3" x14ac:dyDescent="0.2">
      <c r="A42" s="68" t="s">
        <v>133</v>
      </c>
      <c r="B42" s="68" t="s">
        <v>133</v>
      </c>
      <c r="C42" t="s">
        <v>211</v>
      </c>
    </row>
    <row r="43" spans="1:3" x14ac:dyDescent="0.2">
      <c r="A43" s="68" t="s">
        <v>132</v>
      </c>
      <c r="B43" s="68" t="s">
        <v>132</v>
      </c>
      <c r="C43" t="s">
        <v>212</v>
      </c>
    </row>
    <row r="44" spans="1:3" x14ac:dyDescent="0.2">
      <c r="A44" s="68" t="s">
        <v>112</v>
      </c>
      <c r="B44" s="68" t="s">
        <v>112</v>
      </c>
      <c r="C44" s="68" t="s">
        <v>213</v>
      </c>
    </row>
    <row r="45" spans="1:3" x14ac:dyDescent="0.2">
      <c r="A45" s="68" t="s">
        <v>156</v>
      </c>
      <c r="B45" s="68" t="s">
        <v>156</v>
      </c>
      <c r="C45" s="68" t="s">
        <v>199</v>
      </c>
    </row>
    <row r="46" spans="1:3" x14ac:dyDescent="0.2">
      <c r="A46" s="68" t="s">
        <v>128</v>
      </c>
      <c r="B46" s="68" t="s">
        <v>128</v>
      </c>
      <c r="C46" s="68" t="s">
        <v>214</v>
      </c>
    </row>
    <row r="47" spans="1:3" x14ac:dyDescent="0.2">
      <c r="A47" s="68" t="s">
        <v>129</v>
      </c>
      <c r="B47" s="68" t="s">
        <v>129</v>
      </c>
      <c r="C47" s="68" t="s">
        <v>215</v>
      </c>
    </row>
    <row r="48" spans="1:3" x14ac:dyDescent="0.2">
      <c r="A48" s="68" t="s">
        <v>126</v>
      </c>
      <c r="B48" s="68" t="s">
        <v>126</v>
      </c>
      <c r="C48" s="68" t="s">
        <v>216</v>
      </c>
    </row>
    <row r="49" spans="1:3" x14ac:dyDescent="0.2">
      <c r="A49" s="68" t="s">
        <v>113</v>
      </c>
      <c r="B49" s="68" t="s">
        <v>113</v>
      </c>
      <c r="C49" s="68" t="s">
        <v>217</v>
      </c>
    </row>
    <row r="50" spans="1:3" x14ac:dyDescent="0.2">
      <c r="A50" s="68" t="s">
        <v>115</v>
      </c>
      <c r="B50" s="68" t="s">
        <v>115</v>
      </c>
      <c r="C50" s="68" t="s">
        <v>218</v>
      </c>
    </row>
    <row r="51" spans="1:3" x14ac:dyDescent="0.2">
      <c r="A51" s="68" t="s">
        <v>443</v>
      </c>
      <c r="B51" s="68" t="s">
        <v>443</v>
      </c>
      <c r="C51" s="68" t="s">
        <v>444</v>
      </c>
    </row>
    <row r="52" spans="1:3" x14ac:dyDescent="0.2">
      <c r="A52" s="68" t="s">
        <v>302</v>
      </c>
      <c r="B52" s="68" t="s">
        <v>302</v>
      </c>
      <c r="C52" s="68" t="s">
        <v>303</v>
      </c>
    </row>
    <row r="53" spans="1:3" x14ac:dyDescent="0.2">
      <c r="A53" s="68" t="s">
        <v>405</v>
      </c>
      <c r="B53" s="68" t="s">
        <v>405</v>
      </c>
      <c r="C53" t="s">
        <v>406</v>
      </c>
    </row>
    <row r="54" spans="1:3" x14ac:dyDescent="0.2">
      <c r="A54" s="68" t="s">
        <v>407</v>
      </c>
      <c r="B54" s="68" t="s">
        <v>407</v>
      </c>
      <c r="C54" t="s">
        <v>408</v>
      </c>
    </row>
    <row r="55" spans="1:3" x14ac:dyDescent="0.2">
      <c r="A55" s="68" t="s">
        <v>409</v>
      </c>
      <c r="B55" s="68" t="s">
        <v>409</v>
      </c>
      <c r="C55" t="s">
        <v>410</v>
      </c>
    </row>
    <row r="56" spans="1:3" x14ac:dyDescent="0.2">
      <c r="A56" s="68" t="s">
        <v>411</v>
      </c>
      <c r="B56" s="68" t="s">
        <v>411</v>
      </c>
      <c r="C56" t="s">
        <v>412</v>
      </c>
    </row>
    <row r="57" spans="1:3" x14ac:dyDescent="0.2">
      <c r="A57" s="68" t="s">
        <v>413</v>
      </c>
      <c r="B57" s="68" t="s">
        <v>413</v>
      </c>
      <c r="C57" t="s">
        <v>414</v>
      </c>
    </row>
    <row r="58" spans="1:3" x14ac:dyDescent="0.2">
      <c r="A58" s="68" t="s">
        <v>415</v>
      </c>
      <c r="B58" s="68" t="s">
        <v>415</v>
      </c>
      <c r="C58" t="s">
        <v>416</v>
      </c>
    </row>
    <row r="59" spans="1:3" x14ac:dyDescent="0.2">
      <c r="A59" s="68" t="s">
        <v>247</v>
      </c>
      <c r="B59" s="68" t="s">
        <v>247</v>
      </c>
      <c r="C59" s="68" t="s">
        <v>248</v>
      </c>
    </row>
    <row r="60" spans="1:3" ht="20.25" customHeight="1" x14ac:dyDescent="0.2">
      <c r="A60" s="68" t="s">
        <v>439</v>
      </c>
      <c r="B60" s="68" t="s">
        <v>439</v>
      </c>
      <c r="C60" t="s">
        <v>189</v>
      </c>
    </row>
    <row r="61" spans="1:3" x14ac:dyDescent="0.2">
      <c r="A61" s="68" t="s">
        <v>157</v>
      </c>
      <c r="B61" s="68" t="s">
        <v>157</v>
      </c>
      <c r="C61" t="s">
        <v>197</v>
      </c>
    </row>
    <row r="62" spans="1:3" x14ac:dyDescent="0.2">
      <c r="A62" s="68" t="s">
        <v>158</v>
      </c>
      <c r="B62" s="68" t="s">
        <v>158</v>
      </c>
      <c r="C62" t="s">
        <v>198</v>
      </c>
    </row>
    <row r="63" spans="1:3" x14ac:dyDescent="0.2">
      <c r="A63" s="68" t="s">
        <v>440</v>
      </c>
      <c r="B63" s="68" t="s">
        <v>440</v>
      </c>
      <c r="C63" t="s">
        <v>190</v>
      </c>
    </row>
    <row r="64" spans="1:3" x14ac:dyDescent="0.2">
      <c r="A64" s="68" t="s">
        <v>400</v>
      </c>
      <c r="B64" s="68" t="s">
        <v>400</v>
      </c>
      <c r="C64" s="68" t="s">
        <v>402</v>
      </c>
    </row>
    <row r="65" spans="1:3" x14ac:dyDescent="0.2">
      <c r="A65" s="68" t="s">
        <v>161</v>
      </c>
      <c r="B65" s="68" t="s">
        <v>161</v>
      </c>
      <c r="C65" t="s">
        <v>191</v>
      </c>
    </row>
    <row r="66" spans="1:3" ht="25.5" x14ac:dyDescent="0.2">
      <c r="A66" s="68" t="s">
        <v>151</v>
      </c>
      <c r="B66" s="68" t="s">
        <v>151</v>
      </c>
      <c r="C66" t="s">
        <v>194</v>
      </c>
    </row>
    <row r="67" spans="1:3" ht="25.5" x14ac:dyDescent="0.2">
      <c r="A67" s="68" t="s">
        <v>164</v>
      </c>
      <c r="B67" s="68" t="s">
        <v>164</v>
      </c>
      <c r="C67" t="s">
        <v>195</v>
      </c>
    </row>
    <row r="68" spans="1:3" x14ac:dyDescent="0.2">
      <c r="A68" s="68" t="s">
        <v>163</v>
      </c>
      <c r="B68" s="68" t="s">
        <v>163</v>
      </c>
      <c r="C68" t="s">
        <v>196</v>
      </c>
    </row>
    <row r="69" spans="1:3" x14ac:dyDescent="0.2">
      <c r="A69" s="68" t="s">
        <v>417</v>
      </c>
      <c r="B69" s="68" t="s">
        <v>417</v>
      </c>
      <c r="C69" s="68" t="s">
        <v>418</v>
      </c>
    </row>
    <row r="70" spans="1:3" x14ac:dyDescent="0.2">
      <c r="A70" s="68" t="s">
        <v>237</v>
      </c>
      <c r="B70" s="68" t="s">
        <v>237</v>
      </c>
      <c r="C70" s="68" t="s">
        <v>396</v>
      </c>
    </row>
    <row r="71" spans="1:3" x14ac:dyDescent="0.2">
      <c r="A71" s="68" t="s">
        <v>283</v>
      </c>
      <c r="B71" s="68" t="s">
        <v>283</v>
      </c>
      <c r="C71" s="68" t="s">
        <v>284</v>
      </c>
    </row>
    <row r="72" spans="1:3" x14ac:dyDescent="0.2">
      <c r="A72" s="68" t="s">
        <v>238</v>
      </c>
      <c r="B72" s="68" t="s">
        <v>238</v>
      </c>
      <c r="C72" s="68" t="s">
        <v>243</v>
      </c>
    </row>
    <row r="73" spans="1:3" x14ac:dyDescent="0.2">
      <c r="A73" s="68" t="s">
        <v>239</v>
      </c>
      <c r="B73" s="68" t="s">
        <v>239</v>
      </c>
      <c r="C73" s="68" t="s">
        <v>244</v>
      </c>
    </row>
    <row r="74" spans="1:3" ht="38.25" x14ac:dyDescent="0.2">
      <c r="A74" s="68" t="s">
        <v>242</v>
      </c>
      <c r="B74" s="68" t="s">
        <v>242</v>
      </c>
      <c r="C74" s="68" t="s">
        <v>308</v>
      </c>
    </row>
    <row r="75" spans="1:3" x14ac:dyDescent="0.2">
      <c r="A75" s="73" t="s">
        <v>245</v>
      </c>
      <c r="B75" s="73" t="s">
        <v>245</v>
      </c>
      <c r="C75" s="68" t="s">
        <v>246</v>
      </c>
    </row>
    <row r="76" spans="1:3" x14ac:dyDescent="0.2">
      <c r="A76" s="68" t="s">
        <v>435</v>
      </c>
      <c r="B76" s="68" t="s">
        <v>435</v>
      </c>
      <c r="C76" s="68" t="s">
        <v>436</v>
      </c>
    </row>
    <row r="77" spans="1:3" x14ac:dyDescent="0.2">
      <c r="A77" s="68" t="s">
        <v>618</v>
      </c>
      <c r="B77" s="68" t="s">
        <v>618</v>
      </c>
      <c r="C77" s="68" t="s">
        <v>619</v>
      </c>
    </row>
    <row r="78" spans="1:3" ht="25.5" x14ac:dyDescent="0.2">
      <c r="A78" s="68" t="s">
        <v>437</v>
      </c>
      <c r="B78" s="68" t="s">
        <v>437</v>
      </c>
      <c r="C78" s="68" t="s">
        <v>438</v>
      </c>
    </row>
    <row r="79" spans="1:3" x14ac:dyDescent="0.2">
      <c r="A79" s="68" t="s">
        <v>254</v>
      </c>
      <c r="B79" s="68" t="s">
        <v>254</v>
      </c>
      <c r="C79" s="68" t="s">
        <v>249</v>
      </c>
    </row>
    <row r="80" spans="1:3" ht="25.5" x14ac:dyDescent="0.2">
      <c r="A80" s="68" t="s">
        <v>255</v>
      </c>
      <c r="B80" s="68" t="s">
        <v>255</v>
      </c>
      <c r="C80" s="68" t="s">
        <v>250</v>
      </c>
    </row>
    <row r="81" spans="1:3" x14ac:dyDescent="0.2">
      <c r="A81" s="68" t="s">
        <v>256</v>
      </c>
      <c r="B81" s="68" t="s">
        <v>256</v>
      </c>
      <c r="C81" s="68" t="s">
        <v>251</v>
      </c>
    </row>
    <row r="82" spans="1:3" ht="25.5" x14ac:dyDescent="0.2">
      <c r="A82" s="68" t="s">
        <v>257</v>
      </c>
      <c r="B82" s="68" t="s">
        <v>257</v>
      </c>
      <c r="C82" s="68" t="s">
        <v>252</v>
      </c>
    </row>
    <row r="83" spans="1:3" x14ac:dyDescent="0.2">
      <c r="A83" s="68" t="s">
        <v>258</v>
      </c>
      <c r="B83" s="68" t="s">
        <v>258</v>
      </c>
      <c r="C83" s="68" t="s">
        <v>253</v>
      </c>
    </row>
    <row r="84" spans="1:3" x14ac:dyDescent="0.2">
      <c r="A84" s="68" t="s">
        <v>262</v>
      </c>
      <c r="B84" s="68" t="s">
        <v>262</v>
      </c>
      <c r="C84" s="68" t="s">
        <v>261</v>
      </c>
    </row>
    <row r="85" spans="1:3" x14ac:dyDescent="0.2">
      <c r="A85" s="68" t="s">
        <v>263</v>
      </c>
      <c r="B85" s="68" t="s">
        <v>263</v>
      </c>
      <c r="C85" t="s">
        <v>260</v>
      </c>
    </row>
    <row r="86" spans="1:3" x14ac:dyDescent="0.2">
      <c r="A86" t="s">
        <v>264</v>
      </c>
      <c r="B86" t="s">
        <v>264</v>
      </c>
      <c r="C86" t="s">
        <v>259</v>
      </c>
    </row>
    <row r="87" spans="1:3" x14ac:dyDescent="0.2">
      <c r="A87" s="68" t="s">
        <v>265</v>
      </c>
      <c r="B87" s="68" t="s">
        <v>265</v>
      </c>
      <c r="C87" s="68" t="s">
        <v>265</v>
      </c>
    </row>
    <row r="88" spans="1:3" x14ac:dyDescent="0.2">
      <c r="A88" s="68" t="s">
        <v>266</v>
      </c>
      <c r="B88" s="68" t="s">
        <v>266</v>
      </c>
      <c r="C88" s="68" t="s">
        <v>266</v>
      </c>
    </row>
    <row r="89" spans="1:3" x14ac:dyDescent="0.2">
      <c r="A89" s="68" t="s">
        <v>267</v>
      </c>
      <c r="B89" s="68" t="s">
        <v>267</v>
      </c>
      <c r="C89" s="68" t="s">
        <v>267</v>
      </c>
    </row>
    <row r="90" spans="1:3" x14ac:dyDescent="0.2">
      <c r="A90" s="68" t="s">
        <v>268</v>
      </c>
      <c r="B90" s="68" t="s">
        <v>268</v>
      </c>
      <c r="C90" s="68" t="s">
        <v>268</v>
      </c>
    </row>
    <row r="91" spans="1:3" x14ac:dyDescent="0.2">
      <c r="A91" s="68" t="s">
        <v>622</v>
      </c>
      <c r="B91" s="68" t="s">
        <v>622</v>
      </c>
      <c r="C91" s="68" t="s">
        <v>622</v>
      </c>
    </row>
    <row r="92" spans="1:3" x14ac:dyDescent="0.2">
      <c r="A92" s="68" t="s">
        <v>269</v>
      </c>
      <c r="B92" s="68" t="s">
        <v>269</v>
      </c>
      <c r="C92" s="68" t="s">
        <v>269</v>
      </c>
    </row>
    <row r="93" spans="1:3" x14ac:dyDescent="0.2">
      <c r="A93" s="68" t="s">
        <v>270</v>
      </c>
      <c r="B93" s="68" t="s">
        <v>270</v>
      </c>
      <c r="C93" s="68" t="s">
        <v>270</v>
      </c>
    </row>
    <row r="94" spans="1:3" x14ac:dyDescent="0.2">
      <c r="A94" s="68" t="s">
        <v>271</v>
      </c>
      <c r="B94" s="68" t="s">
        <v>271</v>
      </c>
      <c r="C94" s="68" t="s">
        <v>259</v>
      </c>
    </row>
    <row r="95" spans="1:3" x14ac:dyDescent="0.2">
      <c r="A95" s="68" t="s">
        <v>141</v>
      </c>
      <c r="B95" s="68" t="s">
        <v>141</v>
      </c>
      <c r="C95" s="68" t="s">
        <v>274</v>
      </c>
    </row>
    <row r="96" spans="1:3" x14ac:dyDescent="0.2">
      <c r="A96" s="68" t="s">
        <v>272</v>
      </c>
      <c r="B96" s="68" t="s">
        <v>272</v>
      </c>
      <c r="C96" s="68" t="s">
        <v>275</v>
      </c>
    </row>
    <row r="97" spans="1:3" x14ac:dyDescent="0.2">
      <c r="A97" s="68" t="s">
        <v>273</v>
      </c>
      <c r="B97" s="68" t="s">
        <v>273</v>
      </c>
      <c r="C97" s="68" t="s">
        <v>276</v>
      </c>
    </row>
    <row r="98" spans="1:3" x14ac:dyDescent="0.2">
      <c r="A98" s="68" t="s">
        <v>427</v>
      </c>
      <c r="B98" s="68" t="s">
        <v>427</v>
      </c>
      <c r="C98" s="68" t="s">
        <v>419</v>
      </c>
    </row>
    <row r="99" spans="1:3" x14ac:dyDescent="0.2">
      <c r="A99" s="68" t="s">
        <v>430</v>
      </c>
      <c r="B99" s="68" t="s">
        <v>430</v>
      </c>
      <c r="C99" s="68" t="s">
        <v>423</v>
      </c>
    </row>
    <row r="100" spans="1:3" x14ac:dyDescent="0.2">
      <c r="A100" s="68" t="s">
        <v>428</v>
      </c>
      <c r="B100" s="68" t="s">
        <v>428</v>
      </c>
      <c r="C100" s="68" t="s">
        <v>420</v>
      </c>
    </row>
    <row r="101" spans="1:3" x14ac:dyDescent="0.2">
      <c r="A101" s="68" t="s">
        <v>431</v>
      </c>
      <c r="B101" s="68" t="s">
        <v>431</v>
      </c>
      <c r="C101" s="68" t="s">
        <v>424</v>
      </c>
    </row>
    <row r="102" spans="1:3" x14ac:dyDescent="0.2">
      <c r="A102" s="68" t="s">
        <v>421</v>
      </c>
      <c r="B102" s="68" t="s">
        <v>421</v>
      </c>
      <c r="C102" s="68" t="s">
        <v>421</v>
      </c>
    </row>
    <row r="103" spans="1:3" x14ac:dyDescent="0.2">
      <c r="A103" s="68" t="s">
        <v>432</v>
      </c>
      <c r="B103" s="68" t="s">
        <v>432</v>
      </c>
      <c r="C103" s="68" t="s">
        <v>425</v>
      </c>
    </row>
    <row r="104" spans="1:3" x14ac:dyDescent="0.2">
      <c r="A104" s="68" t="s">
        <v>429</v>
      </c>
      <c r="B104" s="68" t="s">
        <v>429</v>
      </c>
      <c r="C104" s="68" t="s">
        <v>422</v>
      </c>
    </row>
    <row r="105" spans="1:3" x14ac:dyDescent="0.2">
      <c r="A105" s="68" t="s">
        <v>433</v>
      </c>
      <c r="B105" s="68" t="s">
        <v>433</v>
      </c>
      <c r="C105" s="68" t="s">
        <v>426</v>
      </c>
    </row>
    <row r="106" spans="1:3" x14ac:dyDescent="0.2">
      <c r="A106" s="68" t="s">
        <v>277</v>
      </c>
      <c r="B106" s="68" t="s">
        <v>277</v>
      </c>
      <c r="C106" s="68" t="s">
        <v>280</v>
      </c>
    </row>
    <row r="107" spans="1:3" x14ac:dyDescent="0.2">
      <c r="A107" s="68" t="s">
        <v>278</v>
      </c>
      <c r="B107" s="68" t="s">
        <v>278</v>
      </c>
      <c r="C107" s="68" t="s">
        <v>281</v>
      </c>
    </row>
    <row r="108" spans="1:3" x14ac:dyDescent="0.2">
      <c r="A108" s="68" t="s">
        <v>279</v>
      </c>
      <c r="B108" s="68" t="s">
        <v>279</v>
      </c>
      <c r="C108" s="68" t="s">
        <v>282</v>
      </c>
    </row>
    <row r="109" spans="1:3" x14ac:dyDescent="0.2">
      <c r="A109" s="68" t="s">
        <v>285</v>
      </c>
      <c r="B109" s="68" t="s">
        <v>285</v>
      </c>
      <c r="C109" s="68" t="s">
        <v>286</v>
      </c>
    </row>
    <row r="110" spans="1:3" x14ac:dyDescent="0.2">
      <c r="A110" s="68" t="s">
        <v>290</v>
      </c>
      <c r="B110" s="68" t="s">
        <v>290</v>
      </c>
      <c r="C110" s="68" t="s">
        <v>292</v>
      </c>
    </row>
    <row r="111" spans="1:3" x14ac:dyDescent="0.2">
      <c r="A111" s="68" t="s">
        <v>293</v>
      </c>
      <c r="B111" s="68" t="s">
        <v>293</v>
      </c>
      <c r="C111" s="68" t="s">
        <v>297</v>
      </c>
    </row>
    <row r="112" spans="1:3" x14ac:dyDescent="0.2">
      <c r="A112" s="68" t="s">
        <v>294</v>
      </c>
      <c r="B112" s="68" t="s">
        <v>294</v>
      </c>
      <c r="C112" s="68" t="s">
        <v>298</v>
      </c>
    </row>
    <row r="113" spans="1:3" x14ac:dyDescent="0.2">
      <c r="A113" s="68" t="s">
        <v>295</v>
      </c>
      <c r="B113" s="68" t="s">
        <v>295</v>
      </c>
      <c r="C113" s="68" t="s">
        <v>299</v>
      </c>
    </row>
    <row r="114" spans="1:3" ht="25.5" x14ac:dyDescent="0.2">
      <c r="A114" s="68" t="s">
        <v>296</v>
      </c>
      <c r="B114" s="68" t="s">
        <v>296</v>
      </c>
      <c r="C114" s="68" t="s">
        <v>300</v>
      </c>
    </row>
    <row r="115" spans="1:3" x14ac:dyDescent="0.2">
      <c r="A115" s="68" t="s">
        <v>612</v>
      </c>
      <c r="B115" s="68" t="s">
        <v>612</v>
      </c>
      <c r="C115" s="68" t="s">
        <v>613</v>
      </c>
    </row>
    <row r="116" spans="1:3" x14ac:dyDescent="0.2">
      <c r="A116" s="68" t="s">
        <v>238</v>
      </c>
      <c r="B116" s="68" t="s">
        <v>238</v>
      </c>
      <c r="C116" s="68" t="s">
        <v>243</v>
      </c>
    </row>
    <row r="117" spans="1:3" x14ac:dyDescent="0.2">
      <c r="A117" s="68" t="s">
        <v>239</v>
      </c>
      <c r="B117" s="68" t="s">
        <v>239</v>
      </c>
      <c r="C117" s="68" t="s">
        <v>244</v>
      </c>
    </row>
    <row r="118" spans="1:3" x14ac:dyDescent="0.2">
      <c r="A118" s="68" t="s">
        <v>309</v>
      </c>
      <c r="B118" s="68" t="s">
        <v>309</v>
      </c>
      <c r="C118" s="68" t="s">
        <v>327</v>
      </c>
    </row>
    <row r="119" spans="1:3" x14ac:dyDescent="0.2">
      <c r="A119" s="68" t="s">
        <v>310</v>
      </c>
      <c r="B119" s="68" t="s">
        <v>310</v>
      </c>
      <c r="C119" t="s">
        <v>332</v>
      </c>
    </row>
    <row r="120" spans="1:3" x14ac:dyDescent="0.2">
      <c r="A120" s="68" t="s">
        <v>311</v>
      </c>
      <c r="B120" s="68" t="s">
        <v>311</v>
      </c>
      <c r="C120" s="68" t="s">
        <v>335</v>
      </c>
    </row>
    <row r="121" spans="1:3" x14ac:dyDescent="0.2">
      <c r="A121" s="68" t="s">
        <v>312</v>
      </c>
      <c r="B121" s="68" t="s">
        <v>312</v>
      </c>
      <c r="C121" s="68" t="s">
        <v>334</v>
      </c>
    </row>
    <row r="122" spans="1:3" x14ac:dyDescent="0.2">
      <c r="A122" s="68" t="s">
        <v>313</v>
      </c>
      <c r="B122" s="68" t="s">
        <v>313</v>
      </c>
      <c r="C122" t="s">
        <v>333</v>
      </c>
    </row>
    <row r="123" spans="1:3" x14ac:dyDescent="0.2">
      <c r="A123" s="68" t="s">
        <v>314</v>
      </c>
      <c r="B123" s="68" t="s">
        <v>314</v>
      </c>
      <c r="C123" s="68" t="s">
        <v>328</v>
      </c>
    </row>
    <row r="124" spans="1:3" ht="25.5" x14ac:dyDescent="0.2">
      <c r="A124" s="68" t="s">
        <v>315</v>
      </c>
      <c r="B124" s="68" t="s">
        <v>315</v>
      </c>
      <c r="C124" s="68" t="s">
        <v>329</v>
      </c>
    </row>
    <row r="125" spans="1:3" x14ac:dyDescent="0.2">
      <c r="A125" s="68" t="s">
        <v>316</v>
      </c>
      <c r="B125" s="68" t="s">
        <v>316</v>
      </c>
      <c r="C125" s="68" t="s">
        <v>330</v>
      </c>
    </row>
    <row r="126" spans="1:3" x14ac:dyDescent="0.2">
      <c r="A126" s="68" t="s">
        <v>317</v>
      </c>
      <c r="B126" s="68" t="s">
        <v>317</v>
      </c>
      <c r="C126" s="68" t="s">
        <v>331</v>
      </c>
    </row>
    <row r="127" spans="1:3" x14ac:dyDescent="0.2">
      <c r="A127" t="s">
        <v>318</v>
      </c>
      <c r="B127" t="s">
        <v>318</v>
      </c>
      <c r="C127" s="68" t="s">
        <v>336</v>
      </c>
    </row>
    <row r="128" spans="1:3" x14ac:dyDescent="0.2">
      <c r="A128" t="s">
        <v>319</v>
      </c>
      <c r="B128" t="s">
        <v>319</v>
      </c>
      <c r="C128" s="68" t="s">
        <v>344</v>
      </c>
    </row>
    <row r="129" spans="1:3" ht="25.5" x14ac:dyDescent="0.2">
      <c r="A129" t="s">
        <v>320</v>
      </c>
      <c r="B129" t="s">
        <v>320</v>
      </c>
      <c r="C129" s="68" t="s">
        <v>337</v>
      </c>
    </row>
    <row r="130" spans="1:3" ht="25.5" x14ac:dyDescent="0.2">
      <c r="A130" t="s">
        <v>321</v>
      </c>
      <c r="B130" t="s">
        <v>321</v>
      </c>
      <c r="C130" s="68" t="s">
        <v>338</v>
      </c>
    </row>
    <row r="131" spans="1:3" x14ac:dyDescent="0.2">
      <c r="A131" t="s">
        <v>322</v>
      </c>
      <c r="B131" t="s">
        <v>322</v>
      </c>
      <c r="C131" s="68" t="s">
        <v>339</v>
      </c>
    </row>
    <row r="132" spans="1:3" x14ac:dyDescent="0.2">
      <c r="A132" t="s">
        <v>323</v>
      </c>
      <c r="B132" t="s">
        <v>323</v>
      </c>
      <c r="C132" s="68" t="s">
        <v>340</v>
      </c>
    </row>
    <row r="133" spans="1:3" x14ac:dyDescent="0.2">
      <c r="A133" t="s">
        <v>324</v>
      </c>
      <c r="B133" t="s">
        <v>324</v>
      </c>
      <c r="C133" t="s">
        <v>341</v>
      </c>
    </row>
    <row r="134" spans="1:3" x14ac:dyDescent="0.2">
      <c r="A134" t="s">
        <v>325</v>
      </c>
      <c r="B134" t="s">
        <v>325</v>
      </c>
      <c r="C134" t="s">
        <v>342</v>
      </c>
    </row>
    <row r="135" spans="1:3" x14ac:dyDescent="0.2">
      <c r="A135" s="68" t="s">
        <v>326</v>
      </c>
      <c r="B135" s="68" t="s">
        <v>326</v>
      </c>
      <c r="C135" s="68" t="s">
        <v>343</v>
      </c>
    </row>
    <row r="136" spans="1:3" x14ac:dyDescent="0.2">
      <c r="A136" s="68" t="s">
        <v>370</v>
      </c>
      <c r="B136" s="68" t="s">
        <v>370</v>
      </c>
      <c r="C136" s="68" t="s">
        <v>371</v>
      </c>
    </row>
    <row r="137" spans="1:3" x14ac:dyDescent="0.2">
      <c r="A137" s="68" t="s">
        <v>349</v>
      </c>
      <c r="B137" s="68" t="s">
        <v>349</v>
      </c>
      <c r="C137" s="68" t="s">
        <v>354</v>
      </c>
    </row>
    <row r="138" spans="1:3" x14ac:dyDescent="0.2">
      <c r="A138" s="68" t="s">
        <v>345</v>
      </c>
      <c r="B138" s="68" t="s">
        <v>345</v>
      </c>
      <c r="C138" s="68" t="s">
        <v>350</v>
      </c>
    </row>
    <row r="139" spans="1:3" x14ac:dyDescent="0.2">
      <c r="A139" s="68" t="s">
        <v>346</v>
      </c>
      <c r="B139" s="68" t="s">
        <v>346</v>
      </c>
      <c r="C139" t="s">
        <v>351</v>
      </c>
    </row>
    <row r="140" spans="1:3" x14ac:dyDescent="0.2">
      <c r="A140" s="68" t="s">
        <v>347</v>
      </c>
      <c r="B140" s="68" t="s">
        <v>347</v>
      </c>
      <c r="C140" s="68" t="s">
        <v>352</v>
      </c>
    </row>
    <row r="141" spans="1:3" x14ac:dyDescent="0.2">
      <c r="A141" s="68" t="s">
        <v>348</v>
      </c>
      <c r="B141" s="68" t="s">
        <v>348</v>
      </c>
      <c r="C141" t="s">
        <v>353</v>
      </c>
    </row>
    <row r="142" spans="1:3" ht="38.25" x14ac:dyDescent="0.2">
      <c r="A142" s="68" t="s">
        <v>355</v>
      </c>
      <c r="B142" s="68" t="s">
        <v>355</v>
      </c>
      <c r="C142" s="68" t="s">
        <v>356</v>
      </c>
    </row>
    <row r="143" spans="1:3" x14ac:dyDescent="0.2">
      <c r="A143" s="68" t="s">
        <v>108</v>
      </c>
      <c r="B143" s="68" t="s">
        <v>108</v>
      </c>
      <c r="C143" s="68" t="s">
        <v>109</v>
      </c>
    </row>
    <row r="144" spans="1:3" x14ac:dyDescent="0.2">
      <c r="A144" t="s">
        <v>357</v>
      </c>
      <c r="B144" t="s">
        <v>357</v>
      </c>
      <c r="C144" t="s">
        <v>364</v>
      </c>
    </row>
    <row r="145" spans="1:3" x14ac:dyDescent="0.2">
      <c r="A145" s="68" t="s">
        <v>360</v>
      </c>
      <c r="B145" s="68" t="s">
        <v>360</v>
      </c>
      <c r="C145" t="s">
        <v>363</v>
      </c>
    </row>
    <row r="146" spans="1:3" x14ac:dyDescent="0.2">
      <c r="A146" s="68" t="s">
        <v>358</v>
      </c>
      <c r="B146" s="68" t="s">
        <v>358</v>
      </c>
      <c r="C146" s="68" t="s">
        <v>361</v>
      </c>
    </row>
    <row r="147" spans="1:3" x14ac:dyDescent="0.2">
      <c r="A147" s="68" t="s">
        <v>359</v>
      </c>
      <c r="B147" s="68" t="s">
        <v>359</v>
      </c>
      <c r="C147" s="68" t="s">
        <v>362</v>
      </c>
    </row>
    <row r="148" spans="1:3" x14ac:dyDescent="0.2">
      <c r="A148" s="68" t="s">
        <v>365</v>
      </c>
      <c r="B148" s="68" t="s">
        <v>365</v>
      </c>
      <c r="C148" s="68" t="s">
        <v>366</v>
      </c>
    </row>
    <row r="149" spans="1:3" x14ac:dyDescent="0.2">
      <c r="A149" s="68" t="s">
        <v>608</v>
      </c>
      <c r="B149" s="68" t="s">
        <v>608</v>
      </c>
      <c r="C149" s="68" t="s">
        <v>367</v>
      </c>
    </row>
    <row r="150" spans="1:3" x14ac:dyDescent="0.2">
      <c r="A150" s="68" t="s">
        <v>372</v>
      </c>
      <c r="B150" s="68" t="s">
        <v>372</v>
      </c>
      <c r="C150" s="68" t="s">
        <v>373</v>
      </c>
    </row>
    <row r="151" spans="1:3" x14ac:dyDescent="0.2">
      <c r="A151" s="68" t="s">
        <v>369</v>
      </c>
      <c r="B151" s="68" t="s">
        <v>369</v>
      </c>
      <c r="C151" s="68" t="s">
        <v>368</v>
      </c>
    </row>
    <row r="152" spans="1:3" x14ac:dyDescent="0.2">
      <c r="A152" s="68" t="s">
        <v>374</v>
      </c>
      <c r="B152" s="68" t="s">
        <v>374</v>
      </c>
      <c r="C152" t="s">
        <v>306</v>
      </c>
    </row>
    <row r="153" spans="1:3" x14ac:dyDescent="0.2">
      <c r="A153" s="68" t="s">
        <v>417</v>
      </c>
      <c r="B153" s="68" t="s">
        <v>417</v>
      </c>
      <c r="C153" s="68" t="s">
        <v>418</v>
      </c>
    </row>
    <row r="154" spans="1:3" ht="63.75" x14ac:dyDescent="0.2">
      <c r="A154" s="68" t="s">
        <v>375</v>
      </c>
      <c r="B154" s="68" t="s">
        <v>375</v>
      </c>
      <c r="C154" s="68" t="s">
        <v>376</v>
      </c>
    </row>
    <row r="155" spans="1:3" ht="25.5" x14ac:dyDescent="0.2">
      <c r="A155" s="68" t="s">
        <v>401</v>
      </c>
      <c r="B155" s="68" t="s">
        <v>401</v>
      </c>
      <c r="C155" s="68" t="s">
        <v>403</v>
      </c>
    </row>
    <row r="157" spans="1:3" x14ac:dyDescent="0.2">
      <c r="A157" s="68" t="s">
        <v>377</v>
      </c>
      <c r="B157" s="68" t="s">
        <v>377</v>
      </c>
      <c r="C157" s="68" t="s">
        <v>380</v>
      </c>
    </row>
    <row r="158" spans="1:3" ht="25.5" x14ac:dyDescent="0.2">
      <c r="A158" s="68" t="s">
        <v>378</v>
      </c>
      <c r="B158" s="68" t="s">
        <v>378</v>
      </c>
      <c r="C158" s="68" t="s">
        <v>381</v>
      </c>
    </row>
    <row r="159" spans="1:3" ht="25.5" x14ac:dyDescent="0.2">
      <c r="A159" s="68" t="s">
        <v>379</v>
      </c>
      <c r="B159" s="68" t="s">
        <v>379</v>
      </c>
      <c r="C159" s="68" t="s">
        <v>382</v>
      </c>
    </row>
    <row r="160" spans="1:3" x14ac:dyDescent="0.2">
      <c r="A160" s="68" t="s">
        <v>399</v>
      </c>
      <c r="B160" s="68" t="s">
        <v>399</v>
      </c>
      <c r="C160" s="68" t="s">
        <v>398</v>
      </c>
    </row>
    <row r="161" spans="1:3" x14ac:dyDescent="0.2">
      <c r="A161" s="68" t="s">
        <v>610</v>
      </c>
      <c r="B161" s="68" t="s">
        <v>610</v>
      </c>
      <c r="C161" s="68" t="s">
        <v>611</v>
      </c>
    </row>
    <row r="162" spans="1:3" x14ac:dyDescent="0.2">
      <c r="A162" s="68" t="s">
        <v>583</v>
      </c>
      <c r="B162" s="68" t="s">
        <v>583</v>
      </c>
      <c r="C162" s="68" t="s">
        <v>582</v>
      </c>
    </row>
    <row r="163" spans="1:3" x14ac:dyDescent="0.2">
      <c r="A163" s="68" t="s">
        <v>585</v>
      </c>
      <c r="B163" s="68" t="s">
        <v>585</v>
      </c>
      <c r="C163" t="s">
        <v>586</v>
      </c>
    </row>
    <row r="164" spans="1:3" x14ac:dyDescent="0.2">
      <c r="A164" s="68" t="s">
        <v>593</v>
      </c>
      <c r="B164" s="68" t="s">
        <v>593</v>
      </c>
      <c r="C164" s="68" t="s">
        <v>595</v>
      </c>
    </row>
    <row r="165" spans="1:3" x14ac:dyDescent="0.2">
      <c r="A165" s="68" t="s">
        <v>588</v>
      </c>
      <c r="B165" s="68" t="s">
        <v>588</v>
      </c>
      <c r="C165" s="68" t="s">
        <v>597</v>
      </c>
    </row>
    <row r="166" spans="1:3" x14ac:dyDescent="0.2">
      <c r="A166" s="68" t="s">
        <v>596</v>
      </c>
      <c r="B166" s="68" t="s">
        <v>596</v>
      </c>
      <c r="C166" s="68" t="s">
        <v>599</v>
      </c>
    </row>
    <row r="167" spans="1:3" x14ac:dyDescent="0.2">
      <c r="A167" s="68" t="s">
        <v>589</v>
      </c>
      <c r="B167" s="68" t="s">
        <v>589</v>
      </c>
      <c r="C167" s="68" t="s">
        <v>600</v>
      </c>
    </row>
    <row r="168" spans="1:3" x14ac:dyDescent="0.2">
      <c r="A168" s="68" t="s">
        <v>590</v>
      </c>
      <c r="B168" s="68" t="s">
        <v>590</v>
      </c>
      <c r="C168" s="68" t="s">
        <v>601</v>
      </c>
    </row>
    <row r="169" spans="1:3" x14ac:dyDescent="0.2">
      <c r="A169" s="68" t="s">
        <v>163</v>
      </c>
      <c r="B169" s="68" t="s">
        <v>163</v>
      </c>
      <c r="C169" s="68" t="s">
        <v>598</v>
      </c>
    </row>
    <row r="170" spans="1:3" x14ac:dyDescent="0.2">
      <c r="A170" s="68" t="s">
        <v>591</v>
      </c>
      <c r="B170" s="68" t="s">
        <v>591</v>
      </c>
      <c r="C170" s="68" t="s">
        <v>602</v>
      </c>
    </row>
    <row r="171" spans="1:3" x14ac:dyDescent="0.2">
      <c r="A171" s="68" t="s">
        <v>594</v>
      </c>
      <c r="B171" s="68" t="s">
        <v>594</v>
      </c>
      <c r="C171" s="68" t="s">
        <v>603</v>
      </c>
    </row>
    <row r="172" spans="1:3" ht="25.5" x14ac:dyDescent="0.2">
      <c r="A172" s="68" t="s">
        <v>587</v>
      </c>
      <c r="B172" s="68" t="s">
        <v>587</v>
      </c>
      <c r="C172" s="68" t="s">
        <v>604</v>
      </c>
    </row>
    <row r="173" spans="1:3" x14ac:dyDescent="0.2">
      <c r="A173" s="68" t="s">
        <v>592</v>
      </c>
      <c r="B173" s="68" t="s">
        <v>592</v>
      </c>
      <c r="C173" s="68" t="s">
        <v>605</v>
      </c>
    </row>
    <row r="174" spans="1:3" x14ac:dyDescent="0.2">
      <c r="A174" s="68" t="s">
        <v>606</v>
      </c>
      <c r="B174" s="68" t="s">
        <v>606</v>
      </c>
      <c r="C174" s="68" t="s">
        <v>607</v>
      </c>
    </row>
    <row r="175" spans="1:3" x14ac:dyDescent="0.2">
      <c r="A175" s="68" t="s">
        <v>617</v>
      </c>
      <c r="B175" s="68" t="s">
        <v>617</v>
      </c>
      <c r="C175" s="68" t="s">
        <v>616</v>
      </c>
    </row>
  </sheetData>
  <sheetProtection algorithmName="SHA-512" hashValue="21xkIbTQDRCeaszBjinpISyzsGK33gXcm7zdTzIEBjXm77Bo0ajBT+30oIHe2o7AgDBjVTVTltf7LxquXMm4CA==" saltValue="2wXQkgExvxXR5AJW2gKAGw==" spinCount="100000" sheet="1" objects="1" scenarios="1"/>
  <phoneticPr fontId="1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7">
    <tabColor indexed="11"/>
  </sheetPr>
  <dimension ref="A1:D168"/>
  <sheetViews>
    <sheetView workbookViewId="0">
      <selection activeCell="B7" sqref="B7"/>
    </sheetView>
  </sheetViews>
  <sheetFormatPr defaultRowHeight="12.75" x14ac:dyDescent="0.2"/>
  <cols>
    <col min="1" max="2" width="86.5703125" customWidth="1"/>
    <col min="3" max="3" width="113.42578125" customWidth="1"/>
  </cols>
  <sheetData>
    <row r="1" spans="1:3" ht="13.5" thickBot="1" x14ac:dyDescent="0.25">
      <c r="A1" t="s">
        <v>134</v>
      </c>
      <c r="B1" t="s">
        <v>134</v>
      </c>
      <c r="C1" t="s">
        <v>179</v>
      </c>
    </row>
    <row r="2" spans="1:3" x14ac:dyDescent="0.2">
      <c r="A2" s="44" t="s">
        <v>165</v>
      </c>
      <c r="B2" s="44" t="s">
        <v>165</v>
      </c>
      <c r="C2" s="44" t="s">
        <v>229</v>
      </c>
    </row>
    <row r="3" spans="1:3" x14ac:dyDescent="0.2">
      <c r="A3" s="42" t="s">
        <v>166</v>
      </c>
      <c r="B3" s="42" t="s">
        <v>166</v>
      </c>
      <c r="C3" s="42" t="s">
        <v>234</v>
      </c>
    </row>
    <row r="4" spans="1:3" x14ac:dyDescent="0.2">
      <c r="A4" s="42" t="s">
        <v>167</v>
      </c>
      <c r="B4" s="42" t="s">
        <v>167</v>
      </c>
      <c r="C4" s="42" t="s">
        <v>235</v>
      </c>
    </row>
    <row r="5" spans="1:3" x14ac:dyDescent="0.2">
      <c r="A5" s="42" t="s">
        <v>168</v>
      </c>
      <c r="B5" s="42" t="s">
        <v>168</v>
      </c>
      <c r="C5" s="42" t="s">
        <v>230</v>
      </c>
    </row>
    <row r="6" spans="1:3" x14ac:dyDescent="0.2">
      <c r="A6" s="42" t="s">
        <v>169</v>
      </c>
      <c r="B6" s="42" t="s">
        <v>169</v>
      </c>
      <c r="C6" s="42" t="s">
        <v>169</v>
      </c>
    </row>
    <row r="7" spans="1:3" x14ac:dyDescent="0.2">
      <c r="A7" s="42" t="s">
        <v>170</v>
      </c>
      <c r="B7" s="42" t="s">
        <v>170</v>
      </c>
      <c r="C7" s="42" t="s">
        <v>231</v>
      </c>
    </row>
    <row r="8" spans="1:3" x14ac:dyDescent="0.2">
      <c r="A8" s="42" t="s">
        <v>171</v>
      </c>
      <c r="B8" s="42" t="s">
        <v>171</v>
      </c>
      <c r="C8" s="42" t="s">
        <v>232</v>
      </c>
    </row>
    <row r="9" spans="1:3" x14ac:dyDescent="0.2">
      <c r="A9" s="42" t="s">
        <v>172</v>
      </c>
      <c r="B9" s="42" t="s">
        <v>172</v>
      </c>
      <c r="C9" s="42" t="s">
        <v>233</v>
      </c>
    </row>
    <row r="10" spans="1:3" x14ac:dyDescent="0.2">
      <c r="A10" s="42" t="s">
        <v>173</v>
      </c>
      <c r="B10" s="42" t="s">
        <v>173</v>
      </c>
      <c r="C10" s="42" t="s">
        <v>173</v>
      </c>
    </row>
    <row r="11" spans="1:3" x14ac:dyDescent="0.2">
      <c r="A11" s="42" t="s">
        <v>174</v>
      </c>
      <c r="B11" s="42" t="s">
        <v>174</v>
      </c>
      <c r="C11" s="42" t="s">
        <v>174</v>
      </c>
    </row>
    <row r="12" spans="1:3" x14ac:dyDescent="0.2">
      <c r="A12" s="42" t="s">
        <v>175</v>
      </c>
      <c r="B12" s="42" t="s">
        <v>175</v>
      </c>
      <c r="C12" s="42" t="s">
        <v>236</v>
      </c>
    </row>
    <row r="13" spans="1:3" x14ac:dyDescent="0.2">
      <c r="A13" s="42" t="s">
        <v>176</v>
      </c>
      <c r="B13" s="42" t="s">
        <v>176</v>
      </c>
      <c r="C13" s="42" t="s">
        <v>176</v>
      </c>
    </row>
    <row r="14" spans="1:3" ht="13.5" thickBot="1" x14ac:dyDescent="0.25">
      <c r="A14" s="43" t="s">
        <v>177</v>
      </c>
      <c r="B14" s="43" t="s">
        <v>177</v>
      </c>
      <c r="C14" s="43" t="s">
        <v>177</v>
      </c>
    </row>
    <row r="15" spans="1:3" ht="13.5" thickBot="1" x14ac:dyDescent="0.25"/>
    <row r="16" spans="1:3" x14ac:dyDescent="0.2">
      <c r="A16" s="5" t="s">
        <v>138</v>
      </c>
      <c r="B16" s="5" t="s">
        <v>138</v>
      </c>
      <c r="C16" s="5" t="s">
        <v>226</v>
      </c>
    </row>
    <row r="17" spans="1:3" x14ac:dyDescent="0.2">
      <c r="A17" s="36" t="s">
        <v>130</v>
      </c>
      <c r="B17" s="36" t="s">
        <v>130</v>
      </c>
      <c r="C17" s="36" t="s">
        <v>227</v>
      </c>
    </row>
    <row r="18" spans="1:3" ht="13.5" thickBot="1" x14ac:dyDescent="0.25">
      <c r="A18" s="37" t="s">
        <v>131</v>
      </c>
      <c r="B18" s="37" t="s">
        <v>131</v>
      </c>
      <c r="C18" s="37" t="s">
        <v>228</v>
      </c>
    </row>
    <row r="19" spans="1:3" ht="13.5" thickBot="1" x14ac:dyDescent="0.25">
      <c r="A19" s="4"/>
      <c r="B19" s="4"/>
    </row>
    <row r="20" spans="1:3" x14ac:dyDescent="0.2">
      <c r="A20" s="5" t="s">
        <v>139</v>
      </c>
      <c r="B20" s="5" t="s">
        <v>139</v>
      </c>
      <c r="C20" s="5" t="s">
        <v>224</v>
      </c>
    </row>
    <row r="21" spans="1:3" x14ac:dyDescent="0.2">
      <c r="A21" s="6" t="s">
        <v>134</v>
      </c>
      <c r="B21" s="6" t="s">
        <v>134</v>
      </c>
      <c r="C21" s="6" t="s">
        <v>134</v>
      </c>
    </row>
    <row r="22" spans="1:3" ht="13.5" thickBot="1" x14ac:dyDescent="0.25">
      <c r="A22" s="37" t="s">
        <v>179</v>
      </c>
      <c r="B22" s="37" t="s">
        <v>179</v>
      </c>
      <c r="C22" s="37" t="s">
        <v>179</v>
      </c>
    </row>
    <row r="23" spans="1:3" ht="13.5" thickBot="1" x14ac:dyDescent="0.25">
      <c r="A23" s="4"/>
      <c r="B23" s="4"/>
    </row>
    <row r="24" spans="1:3" x14ac:dyDescent="0.2">
      <c r="A24" s="5" t="s">
        <v>123</v>
      </c>
      <c r="B24" s="5" t="s">
        <v>123</v>
      </c>
      <c r="C24" s="5" t="s">
        <v>221</v>
      </c>
    </row>
    <row r="25" spans="1:3" x14ac:dyDescent="0.2">
      <c r="A25" s="6" t="s">
        <v>136</v>
      </c>
      <c r="B25" s="6" t="s">
        <v>136</v>
      </c>
      <c r="C25" s="36" t="s">
        <v>222</v>
      </c>
    </row>
    <row r="26" spans="1:3" ht="13.5" thickBot="1" x14ac:dyDescent="0.25">
      <c r="A26" s="7" t="s">
        <v>137</v>
      </c>
      <c r="B26" s="7" t="s">
        <v>137</v>
      </c>
      <c r="C26" s="37" t="s">
        <v>223</v>
      </c>
    </row>
    <row r="27" spans="1:3" ht="13.5" thickBot="1" x14ac:dyDescent="0.25">
      <c r="A27" s="4"/>
      <c r="B27" s="4"/>
    </row>
    <row r="28" spans="1:3" x14ac:dyDescent="0.2">
      <c r="A28" s="5" t="s">
        <v>277</v>
      </c>
      <c r="B28" s="5" t="s">
        <v>277</v>
      </c>
      <c r="C28" s="5" t="s">
        <v>225</v>
      </c>
    </row>
    <row r="29" spans="1:3" x14ac:dyDescent="0.2">
      <c r="A29" s="6" t="s">
        <v>277</v>
      </c>
      <c r="B29" s="6" t="s">
        <v>277</v>
      </c>
      <c r="C29" s="6" t="s">
        <v>225</v>
      </c>
    </row>
    <row r="30" spans="1:3" ht="13.5" thickBot="1" x14ac:dyDescent="0.25">
      <c r="A30" s="7" t="s">
        <v>278</v>
      </c>
      <c r="B30" s="7" t="s">
        <v>278</v>
      </c>
      <c r="C30" s="7" t="s">
        <v>281</v>
      </c>
    </row>
    <row r="31" spans="1:3" x14ac:dyDescent="0.2">
      <c r="A31" s="41"/>
      <c r="B31" s="41"/>
    </row>
    <row r="33" spans="1:4" x14ac:dyDescent="0.2">
      <c r="A33" t="s">
        <v>277</v>
      </c>
      <c r="B33" t="s">
        <v>277</v>
      </c>
      <c r="C33" t="s">
        <v>225</v>
      </c>
    </row>
    <row r="34" spans="1:4" x14ac:dyDescent="0.2">
      <c r="A34" t="s">
        <v>277</v>
      </c>
      <c r="B34" t="s">
        <v>277</v>
      </c>
      <c r="C34" t="s">
        <v>225</v>
      </c>
    </row>
    <row r="35" spans="1:4" x14ac:dyDescent="0.2">
      <c r="A35" t="s">
        <v>278</v>
      </c>
      <c r="B35" t="s">
        <v>278</v>
      </c>
      <c r="C35" t="s">
        <v>281</v>
      </c>
    </row>
    <row r="37" spans="1:4" x14ac:dyDescent="0.2">
      <c r="A37" s="68" t="s">
        <v>609</v>
      </c>
      <c r="B37" s="68" t="s">
        <v>609</v>
      </c>
      <c r="C37" s="68" t="s">
        <v>395</v>
      </c>
      <c r="D37">
        <v>1</v>
      </c>
    </row>
    <row r="38" spans="1:4" x14ac:dyDescent="0.2">
      <c r="A38" s="68" t="s">
        <v>237</v>
      </c>
      <c r="B38" s="68" t="s">
        <v>237</v>
      </c>
      <c r="C38" s="68" t="s">
        <v>396</v>
      </c>
      <c r="D38">
        <v>2</v>
      </c>
    </row>
    <row r="39" spans="1:4" x14ac:dyDescent="0.2">
      <c r="A39" s="68" t="s">
        <v>615</v>
      </c>
      <c r="B39" s="68" t="s">
        <v>615</v>
      </c>
      <c r="C39" s="68" t="s">
        <v>614</v>
      </c>
      <c r="D39">
        <v>3</v>
      </c>
    </row>
    <row r="40" spans="1:4" x14ac:dyDescent="0.2">
      <c r="A40" s="68" t="s">
        <v>581</v>
      </c>
      <c r="B40" s="68" t="s">
        <v>581</v>
      </c>
      <c r="C40" s="68" t="s">
        <v>584</v>
      </c>
      <c r="D40">
        <v>4</v>
      </c>
    </row>
    <row r="41" spans="1:4" x14ac:dyDescent="0.2">
      <c r="A41">
        <f ca="1">YEAR(NOW())-1</f>
        <v>2021</v>
      </c>
      <c r="B41">
        <f ca="1">YEAR(NOW())-1</f>
        <v>2021</v>
      </c>
      <c r="C41">
        <f ca="1">YEAR(NOW())-1</f>
        <v>2021</v>
      </c>
    </row>
    <row r="42" spans="1:4" x14ac:dyDescent="0.2">
      <c r="A42">
        <f ca="1">YEAR(NOW())</f>
        <v>2022</v>
      </c>
      <c r="B42">
        <f ca="1">YEAR(NOW())</f>
        <v>2022</v>
      </c>
      <c r="C42">
        <f ca="1">YEAR(NOW())</f>
        <v>2022</v>
      </c>
    </row>
    <row r="43" spans="1:4" x14ac:dyDescent="0.2">
      <c r="A43">
        <f t="shared" ref="A43" ca="1" si="0">A42+1</f>
        <v>2023</v>
      </c>
      <c r="B43">
        <f t="shared" ref="B43:C49" ca="1" si="1">B42+1</f>
        <v>2023</v>
      </c>
      <c r="C43">
        <f t="shared" ca="1" si="1"/>
        <v>2023</v>
      </c>
    </row>
    <row r="44" spans="1:4" x14ac:dyDescent="0.2">
      <c r="A44">
        <f t="shared" ref="A44" ca="1" si="2">A43+1</f>
        <v>2024</v>
      </c>
      <c r="B44">
        <f t="shared" ca="1" si="1"/>
        <v>2024</v>
      </c>
      <c r="C44">
        <f t="shared" ca="1" si="1"/>
        <v>2024</v>
      </c>
    </row>
    <row r="45" spans="1:4" x14ac:dyDescent="0.2">
      <c r="A45">
        <f t="shared" ref="A45" ca="1" si="3">A44+1</f>
        <v>2025</v>
      </c>
      <c r="B45">
        <f t="shared" ca="1" si="1"/>
        <v>2025</v>
      </c>
      <c r="C45">
        <f t="shared" ca="1" si="1"/>
        <v>2025</v>
      </c>
    </row>
    <row r="46" spans="1:4" x14ac:dyDescent="0.2">
      <c r="A46">
        <f t="shared" ref="A46" ca="1" si="4">A45+1</f>
        <v>2026</v>
      </c>
      <c r="B46">
        <f t="shared" ca="1" si="1"/>
        <v>2026</v>
      </c>
      <c r="C46">
        <f t="shared" ca="1" si="1"/>
        <v>2026</v>
      </c>
    </row>
    <row r="47" spans="1:4" x14ac:dyDescent="0.2">
      <c r="A47">
        <f t="shared" ref="A47" ca="1" si="5">A46+1</f>
        <v>2027</v>
      </c>
      <c r="B47">
        <f t="shared" ca="1" si="1"/>
        <v>2027</v>
      </c>
      <c r="C47">
        <f t="shared" ca="1" si="1"/>
        <v>2027</v>
      </c>
    </row>
    <row r="48" spans="1:4" x14ac:dyDescent="0.2">
      <c r="A48">
        <f t="shared" ref="A48" ca="1" si="6">A47+1</f>
        <v>2028</v>
      </c>
      <c r="B48">
        <f t="shared" ca="1" si="1"/>
        <v>2028</v>
      </c>
      <c r="C48">
        <f t="shared" ca="1" si="1"/>
        <v>2028</v>
      </c>
    </row>
    <row r="49" spans="1:3" x14ac:dyDescent="0.2">
      <c r="A49">
        <f t="shared" ref="A49" ca="1" si="7">A48+1</f>
        <v>2029</v>
      </c>
      <c r="B49">
        <f t="shared" ca="1" si="1"/>
        <v>2029</v>
      </c>
      <c r="C49">
        <f t="shared" ca="1" si="1"/>
        <v>2029</v>
      </c>
    </row>
    <row r="51" spans="1:3" x14ac:dyDescent="0.2">
      <c r="A51" s="68" t="s">
        <v>445</v>
      </c>
      <c r="B51" s="68" t="s">
        <v>445</v>
      </c>
      <c r="C51" s="68" t="s">
        <v>446</v>
      </c>
    </row>
    <row r="52" spans="1:3" x14ac:dyDescent="0.2">
      <c r="A52" s="68" t="s">
        <v>447</v>
      </c>
      <c r="B52" s="68" t="s">
        <v>447</v>
      </c>
      <c r="C52" s="68" t="s">
        <v>448</v>
      </c>
    </row>
    <row r="53" spans="1:3" x14ac:dyDescent="0.2">
      <c r="A53" s="68" t="s">
        <v>449</v>
      </c>
      <c r="B53" s="68" t="s">
        <v>449</v>
      </c>
      <c r="C53" s="68" t="s">
        <v>450</v>
      </c>
    </row>
    <row r="54" spans="1:3" x14ac:dyDescent="0.2">
      <c r="A54" s="68" t="s">
        <v>451</v>
      </c>
      <c r="B54" s="68" t="s">
        <v>451</v>
      </c>
      <c r="C54" s="68" t="s">
        <v>452</v>
      </c>
    </row>
    <row r="55" spans="1:3" x14ac:dyDescent="0.2">
      <c r="A55" s="68" t="s">
        <v>453</v>
      </c>
      <c r="B55" s="68" t="s">
        <v>453</v>
      </c>
      <c r="C55" s="68" t="s">
        <v>454</v>
      </c>
    </row>
    <row r="56" spans="1:3" x14ac:dyDescent="0.2">
      <c r="A56" s="68" t="s">
        <v>455</v>
      </c>
      <c r="B56" s="68" t="s">
        <v>455</v>
      </c>
      <c r="C56" s="68" t="s">
        <v>456</v>
      </c>
    </row>
    <row r="57" spans="1:3" x14ac:dyDescent="0.2">
      <c r="A57" s="68" t="s">
        <v>457</v>
      </c>
      <c r="B57" s="68" t="s">
        <v>457</v>
      </c>
      <c r="C57" s="68" t="s">
        <v>458</v>
      </c>
    </row>
    <row r="58" spans="1:3" x14ac:dyDescent="0.2">
      <c r="A58" s="68" t="s">
        <v>459</v>
      </c>
      <c r="B58" s="68" t="s">
        <v>459</v>
      </c>
      <c r="C58" s="68" t="s">
        <v>460</v>
      </c>
    </row>
    <row r="59" spans="1:3" x14ac:dyDescent="0.2">
      <c r="A59" s="68" t="s">
        <v>461</v>
      </c>
      <c r="B59" s="68" t="s">
        <v>461</v>
      </c>
      <c r="C59" s="68" t="s">
        <v>462</v>
      </c>
    </row>
    <row r="60" spans="1:3" x14ac:dyDescent="0.2">
      <c r="A60" s="68" t="s">
        <v>463</v>
      </c>
      <c r="B60" s="68" t="s">
        <v>463</v>
      </c>
      <c r="C60" s="68" t="s">
        <v>464</v>
      </c>
    </row>
    <row r="61" spans="1:3" x14ac:dyDescent="0.2">
      <c r="A61" s="68" t="s">
        <v>465</v>
      </c>
      <c r="B61" s="68" t="s">
        <v>465</v>
      </c>
      <c r="C61" s="68" t="s">
        <v>466</v>
      </c>
    </row>
    <row r="62" spans="1:3" x14ac:dyDescent="0.2">
      <c r="A62" s="68" t="s">
        <v>467</v>
      </c>
      <c r="B62" s="68" t="s">
        <v>467</v>
      </c>
      <c r="C62" s="68" t="s">
        <v>468</v>
      </c>
    </row>
    <row r="63" spans="1:3" x14ac:dyDescent="0.2">
      <c r="A63" s="68" t="s">
        <v>469</v>
      </c>
      <c r="B63" s="68" t="s">
        <v>469</v>
      </c>
      <c r="C63" s="68" t="s">
        <v>470</v>
      </c>
    </row>
    <row r="64" spans="1:3" x14ac:dyDescent="0.2">
      <c r="A64" s="68" t="s">
        <v>471</v>
      </c>
      <c r="B64" s="68" t="s">
        <v>471</v>
      </c>
      <c r="C64" s="68" t="s">
        <v>472</v>
      </c>
    </row>
    <row r="65" spans="1:3" ht="25.5" x14ac:dyDescent="0.2">
      <c r="A65" s="68" t="s">
        <v>473</v>
      </c>
      <c r="B65" s="68" t="s">
        <v>473</v>
      </c>
      <c r="C65" s="68" t="s">
        <v>474</v>
      </c>
    </row>
    <row r="66" spans="1:3" x14ac:dyDescent="0.2">
      <c r="A66" s="68" t="s">
        <v>475</v>
      </c>
      <c r="B66" s="68" t="s">
        <v>475</v>
      </c>
      <c r="C66" s="68" t="s">
        <v>476</v>
      </c>
    </row>
    <row r="67" spans="1:3" x14ac:dyDescent="0.2">
      <c r="A67" s="68" t="s">
        <v>477</v>
      </c>
      <c r="B67" s="68" t="s">
        <v>477</v>
      </c>
      <c r="C67" s="68" t="s">
        <v>478</v>
      </c>
    </row>
    <row r="68" spans="1:3" x14ac:dyDescent="0.2">
      <c r="A68" s="68" t="s">
        <v>479</v>
      </c>
      <c r="B68" s="68" t="s">
        <v>479</v>
      </c>
      <c r="C68" s="68" t="s">
        <v>480</v>
      </c>
    </row>
    <row r="69" spans="1:3" x14ac:dyDescent="0.2">
      <c r="A69" s="68" t="s">
        <v>481</v>
      </c>
      <c r="B69" s="68" t="s">
        <v>481</v>
      </c>
      <c r="C69" s="68" t="s">
        <v>482</v>
      </c>
    </row>
    <row r="70" spans="1:3" x14ac:dyDescent="0.2">
      <c r="A70" s="68" t="s">
        <v>483</v>
      </c>
      <c r="B70" s="68" t="s">
        <v>483</v>
      </c>
      <c r="C70" s="68" t="s">
        <v>484</v>
      </c>
    </row>
    <row r="71" spans="1:3" x14ac:dyDescent="0.2">
      <c r="A71" s="68" t="s">
        <v>485</v>
      </c>
      <c r="B71" s="68" t="s">
        <v>485</v>
      </c>
      <c r="C71" s="68" t="s">
        <v>486</v>
      </c>
    </row>
    <row r="72" spans="1:3" x14ac:dyDescent="0.2">
      <c r="A72" s="68" t="s">
        <v>487</v>
      </c>
      <c r="B72" s="68" t="s">
        <v>487</v>
      </c>
      <c r="C72" s="68" t="s">
        <v>488</v>
      </c>
    </row>
    <row r="73" spans="1:3" x14ac:dyDescent="0.2">
      <c r="A73" s="68" t="s">
        <v>489</v>
      </c>
      <c r="B73" s="68" t="s">
        <v>489</v>
      </c>
      <c r="C73" s="68" t="s">
        <v>490</v>
      </c>
    </row>
    <row r="74" spans="1:3" x14ac:dyDescent="0.2">
      <c r="A74" s="68" t="s">
        <v>491</v>
      </c>
      <c r="B74" s="68" t="s">
        <v>491</v>
      </c>
      <c r="C74" s="68" t="s">
        <v>492</v>
      </c>
    </row>
    <row r="75" spans="1:3" x14ac:dyDescent="0.2">
      <c r="A75" s="68" t="s">
        <v>493</v>
      </c>
      <c r="B75" s="68" t="s">
        <v>493</v>
      </c>
      <c r="C75" s="68" t="s">
        <v>494</v>
      </c>
    </row>
    <row r="76" spans="1:3" x14ac:dyDescent="0.2">
      <c r="A76" s="68" t="s">
        <v>495</v>
      </c>
      <c r="B76" s="68" t="s">
        <v>495</v>
      </c>
      <c r="C76" s="68" t="s">
        <v>496</v>
      </c>
    </row>
    <row r="77" spans="1:3" x14ac:dyDescent="0.2">
      <c r="A77" s="68" t="s">
        <v>497</v>
      </c>
      <c r="B77" s="68" t="s">
        <v>497</v>
      </c>
      <c r="C77" s="68" t="s">
        <v>498</v>
      </c>
    </row>
    <row r="78" spans="1:3" x14ac:dyDescent="0.2">
      <c r="A78" s="68" t="s">
        <v>499</v>
      </c>
      <c r="B78" s="68" t="s">
        <v>499</v>
      </c>
      <c r="C78" s="68" t="s">
        <v>500</v>
      </c>
    </row>
    <row r="79" spans="1:3" x14ac:dyDescent="0.2">
      <c r="A79" s="68" t="s">
        <v>501</v>
      </c>
      <c r="B79" s="68" t="s">
        <v>501</v>
      </c>
      <c r="C79" s="68" t="s">
        <v>502</v>
      </c>
    </row>
    <row r="80" spans="1:3" x14ac:dyDescent="0.2">
      <c r="A80" s="68" t="s">
        <v>503</v>
      </c>
      <c r="B80" s="68" t="s">
        <v>503</v>
      </c>
      <c r="C80" s="68" t="s">
        <v>504</v>
      </c>
    </row>
    <row r="81" spans="1:3" x14ac:dyDescent="0.2">
      <c r="A81" s="68" t="s">
        <v>505</v>
      </c>
      <c r="B81" s="68" t="s">
        <v>505</v>
      </c>
      <c r="C81" s="68" t="s">
        <v>506</v>
      </c>
    </row>
    <row r="82" spans="1:3" x14ac:dyDescent="0.2">
      <c r="A82" s="68" t="s">
        <v>507</v>
      </c>
      <c r="B82" s="68" t="s">
        <v>507</v>
      </c>
      <c r="C82" s="68" t="s">
        <v>508</v>
      </c>
    </row>
    <row r="83" spans="1:3" x14ac:dyDescent="0.2">
      <c r="A83" s="68" t="s">
        <v>509</v>
      </c>
      <c r="B83" s="68" t="s">
        <v>509</v>
      </c>
      <c r="C83" s="68" t="s">
        <v>510</v>
      </c>
    </row>
    <row r="84" spans="1:3" x14ac:dyDescent="0.2">
      <c r="A84" s="68" t="s">
        <v>511</v>
      </c>
      <c r="B84" s="68" t="s">
        <v>511</v>
      </c>
      <c r="C84" s="68" t="s">
        <v>512</v>
      </c>
    </row>
    <row r="85" spans="1:3" x14ac:dyDescent="0.2">
      <c r="A85" s="68" t="s">
        <v>513</v>
      </c>
      <c r="B85" s="68" t="s">
        <v>513</v>
      </c>
      <c r="C85" s="68" t="s">
        <v>514</v>
      </c>
    </row>
    <row r="86" spans="1:3" x14ac:dyDescent="0.2">
      <c r="A86" s="68" t="s">
        <v>515</v>
      </c>
      <c r="B86" s="68" t="s">
        <v>515</v>
      </c>
      <c r="C86" s="68" t="s">
        <v>516</v>
      </c>
    </row>
    <row r="87" spans="1:3" x14ac:dyDescent="0.2">
      <c r="A87" s="68" t="s">
        <v>517</v>
      </c>
      <c r="B87" s="68" t="s">
        <v>517</v>
      </c>
      <c r="C87" s="68" t="s">
        <v>518</v>
      </c>
    </row>
    <row r="88" spans="1:3" x14ac:dyDescent="0.2">
      <c r="A88" s="68" t="s">
        <v>519</v>
      </c>
      <c r="B88" s="68" t="s">
        <v>519</v>
      </c>
      <c r="C88" s="68" t="s">
        <v>520</v>
      </c>
    </row>
    <row r="89" spans="1:3" x14ac:dyDescent="0.2">
      <c r="A89" s="68" t="s">
        <v>521</v>
      </c>
      <c r="B89" s="68" t="s">
        <v>521</v>
      </c>
      <c r="C89" s="68" t="s">
        <v>522</v>
      </c>
    </row>
    <row r="90" spans="1:3" x14ac:dyDescent="0.2">
      <c r="A90" s="68" t="s">
        <v>523</v>
      </c>
      <c r="B90" s="68" t="s">
        <v>523</v>
      </c>
      <c r="C90" s="68" t="s">
        <v>524</v>
      </c>
    </row>
    <row r="91" spans="1:3" x14ac:dyDescent="0.2">
      <c r="A91" s="68" t="s">
        <v>525</v>
      </c>
      <c r="B91" s="68" t="s">
        <v>525</v>
      </c>
      <c r="C91" s="68" t="s">
        <v>526</v>
      </c>
    </row>
    <row r="92" spans="1:3" ht="25.5" x14ac:dyDescent="0.2">
      <c r="A92" s="68" t="s">
        <v>527</v>
      </c>
      <c r="B92" s="68" t="s">
        <v>527</v>
      </c>
      <c r="C92" s="68" t="s">
        <v>528</v>
      </c>
    </row>
    <row r="93" spans="1:3" x14ac:dyDescent="0.2">
      <c r="A93" s="68" t="s">
        <v>529</v>
      </c>
      <c r="B93" s="68" t="s">
        <v>529</v>
      </c>
      <c r="C93" s="68" t="s">
        <v>530</v>
      </c>
    </row>
    <row r="94" spans="1:3" x14ac:dyDescent="0.2">
      <c r="A94" s="68" t="s">
        <v>531</v>
      </c>
      <c r="B94" s="68" t="s">
        <v>531</v>
      </c>
      <c r="C94" s="68" t="s">
        <v>532</v>
      </c>
    </row>
    <row r="95" spans="1:3" x14ac:dyDescent="0.2">
      <c r="A95" s="68" t="s">
        <v>533</v>
      </c>
      <c r="B95" s="68" t="s">
        <v>533</v>
      </c>
      <c r="C95" s="68" t="s">
        <v>534</v>
      </c>
    </row>
    <row r="96" spans="1:3" x14ac:dyDescent="0.2">
      <c r="A96" s="68" t="s">
        <v>535</v>
      </c>
      <c r="B96" s="68" t="s">
        <v>535</v>
      </c>
      <c r="C96" s="68" t="s">
        <v>536</v>
      </c>
    </row>
    <row r="97" spans="1:3" x14ac:dyDescent="0.2">
      <c r="A97" s="68" t="s">
        <v>537</v>
      </c>
      <c r="B97" s="68" t="s">
        <v>537</v>
      </c>
      <c r="C97" s="68" t="s">
        <v>538</v>
      </c>
    </row>
    <row r="98" spans="1:3" x14ac:dyDescent="0.2">
      <c r="A98" s="68" t="s">
        <v>539</v>
      </c>
      <c r="B98" s="68" t="s">
        <v>539</v>
      </c>
      <c r="C98" s="68" t="s">
        <v>540</v>
      </c>
    </row>
    <row r="99" spans="1:3" x14ac:dyDescent="0.2">
      <c r="A99" s="68" t="s">
        <v>541</v>
      </c>
      <c r="B99" s="68" t="s">
        <v>541</v>
      </c>
      <c r="C99" s="68" t="s">
        <v>542</v>
      </c>
    </row>
    <row r="100" spans="1:3" x14ac:dyDescent="0.2">
      <c r="A100" s="68" t="s">
        <v>543</v>
      </c>
      <c r="B100" s="68" t="s">
        <v>543</v>
      </c>
      <c r="C100" s="68" t="s">
        <v>544</v>
      </c>
    </row>
    <row r="101" spans="1:3" x14ac:dyDescent="0.2">
      <c r="A101" s="68" t="s">
        <v>545</v>
      </c>
      <c r="B101" s="68" t="s">
        <v>545</v>
      </c>
      <c r="C101" s="68" t="s">
        <v>546</v>
      </c>
    </row>
    <row r="102" spans="1:3" x14ac:dyDescent="0.2">
      <c r="A102" s="68" t="s">
        <v>547</v>
      </c>
      <c r="B102" s="68" t="s">
        <v>547</v>
      </c>
      <c r="C102" s="68" t="s">
        <v>548</v>
      </c>
    </row>
    <row r="103" spans="1:3" x14ac:dyDescent="0.2">
      <c r="A103" s="68" t="s">
        <v>549</v>
      </c>
      <c r="B103" s="68" t="s">
        <v>549</v>
      </c>
      <c r="C103" s="68" t="s">
        <v>550</v>
      </c>
    </row>
    <row r="104" spans="1:3" x14ac:dyDescent="0.2">
      <c r="A104" s="68" t="s">
        <v>551</v>
      </c>
      <c r="B104" s="68" t="s">
        <v>551</v>
      </c>
      <c r="C104" s="68" t="s">
        <v>552</v>
      </c>
    </row>
    <row r="105" spans="1:3" ht="25.5" x14ac:dyDescent="0.2">
      <c r="A105" s="68" t="s">
        <v>553</v>
      </c>
      <c r="B105" s="68" t="s">
        <v>553</v>
      </c>
      <c r="C105" s="68" t="s">
        <v>554</v>
      </c>
    </row>
    <row r="106" spans="1:3" x14ac:dyDescent="0.2">
      <c r="A106" s="68" t="s">
        <v>555</v>
      </c>
      <c r="B106" s="68" t="s">
        <v>555</v>
      </c>
      <c r="C106" s="68" t="s">
        <v>556</v>
      </c>
    </row>
    <row r="107" spans="1:3" x14ac:dyDescent="0.2">
      <c r="A107" s="68" t="s">
        <v>557</v>
      </c>
      <c r="B107" s="68" t="s">
        <v>557</v>
      </c>
      <c r="C107" s="68" t="s">
        <v>558</v>
      </c>
    </row>
    <row r="108" spans="1:3" ht="25.5" x14ac:dyDescent="0.2">
      <c r="A108" s="68" t="s">
        <v>559</v>
      </c>
      <c r="B108" s="68" t="s">
        <v>559</v>
      </c>
      <c r="C108" s="68" t="s">
        <v>560</v>
      </c>
    </row>
    <row r="109" spans="1:3" x14ac:dyDescent="0.2">
      <c r="A109" s="68" t="s">
        <v>561</v>
      </c>
      <c r="B109" s="68" t="s">
        <v>561</v>
      </c>
      <c r="C109" s="68" t="s">
        <v>562</v>
      </c>
    </row>
    <row r="110" spans="1:3" x14ac:dyDescent="0.2">
      <c r="A110" s="68" t="s">
        <v>563</v>
      </c>
      <c r="B110" s="68" t="s">
        <v>563</v>
      </c>
      <c r="C110" s="68" t="s">
        <v>564</v>
      </c>
    </row>
    <row r="111" spans="1:3" x14ac:dyDescent="0.2">
      <c r="A111" s="68" t="s">
        <v>565</v>
      </c>
      <c r="B111" s="68" t="s">
        <v>565</v>
      </c>
      <c r="C111" s="68" t="s">
        <v>566</v>
      </c>
    </row>
    <row r="112" spans="1:3" x14ac:dyDescent="0.2">
      <c r="A112" s="68" t="s">
        <v>567</v>
      </c>
      <c r="B112" s="68" t="s">
        <v>567</v>
      </c>
      <c r="C112" s="68" t="s">
        <v>568</v>
      </c>
    </row>
    <row r="113" spans="1:3" x14ac:dyDescent="0.2">
      <c r="A113" s="68" t="s">
        <v>569</v>
      </c>
      <c r="B113" s="68" t="s">
        <v>569</v>
      </c>
      <c r="C113" s="68" t="s">
        <v>570</v>
      </c>
    </row>
    <row r="114" spans="1:3" x14ac:dyDescent="0.2">
      <c r="A114" s="68" t="s">
        <v>571</v>
      </c>
      <c r="B114" s="68" t="s">
        <v>571</v>
      </c>
      <c r="C114" s="68" t="s">
        <v>572</v>
      </c>
    </row>
    <row r="115" spans="1:3" x14ac:dyDescent="0.2">
      <c r="A115" s="68" t="s">
        <v>0</v>
      </c>
      <c r="B115" s="68" t="s">
        <v>0</v>
      </c>
      <c r="C115" s="68" t="s">
        <v>1</v>
      </c>
    </row>
    <row r="116" spans="1:3" ht="25.5" x14ac:dyDescent="0.2">
      <c r="A116" s="68" t="s">
        <v>2</v>
      </c>
      <c r="B116" s="68" t="s">
        <v>2</v>
      </c>
      <c r="C116" s="68" t="s">
        <v>3</v>
      </c>
    </row>
    <row r="117" spans="1:3" x14ac:dyDescent="0.2">
      <c r="A117" s="68" t="s">
        <v>4</v>
      </c>
      <c r="B117" s="68" t="s">
        <v>4</v>
      </c>
      <c r="C117" s="68" t="s">
        <v>5</v>
      </c>
    </row>
    <row r="118" spans="1:3" x14ac:dyDescent="0.2">
      <c r="A118" s="68" t="s">
        <v>6</v>
      </c>
      <c r="B118" s="68" t="s">
        <v>6</v>
      </c>
      <c r="C118" s="68" t="s">
        <v>7</v>
      </c>
    </row>
    <row r="119" spans="1:3" x14ac:dyDescent="0.2">
      <c r="A119" s="68" t="s">
        <v>8</v>
      </c>
      <c r="B119" s="68" t="s">
        <v>8</v>
      </c>
      <c r="C119" s="68" t="s">
        <v>9</v>
      </c>
    </row>
    <row r="120" spans="1:3" x14ac:dyDescent="0.2">
      <c r="A120" s="68" t="s">
        <v>10</v>
      </c>
      <c r="B120" s="68" t="s">
        <v>10</v>
      </c>
      <c r="C120" s="68" t="s">
        <v>11</v>
      </c>
    </row>
    <row r="121" spans="1:3" x14ac:dyDescent="0.2">
      <c r="A121" s="68" t="s">
        <v>12</v>
      </c>
      <c r="B121" s="68" t="s">
        <v>12</v>
      </c>
      <c r="C121" s="68" t="s">
        <v>13</v>
      </c>
    </row>
    <row r="122" spans="1:3" x14ac:dyDescent="0.2">
      <c r="A122" s="68" t="s">
        <v>14</v>
      </c>
      <c r="B122" s="68" t="s">
        <v>14</v>
      </c>
      <c r="C122" s="68" t="s">
        <v>15</v>
      </c>
    </row>
    <row r="123" spans="1:3" x14ac:dyDescent="0.2">
      <c r="A123" s="68" t="s">
        <v>16</v>
      </c>
      <c r="B123" s="68" t="s">
        <v>16</v>
      </c>
      <c r="C123" s="68" t="s">
        <v>17</v>
      </c>
    </row>
    <row r="124" spans="1:3" x14ac:dyDescent="0.2">
      <c r="A124" s="68" t="s">
        <v>18</v>
      </c>
      <c r="B124" s="68" t="s">
        <v>18</v>
      </c>
      <c r="C124" s="68" t="s">
        <v>19</v>
      </c>
    </row>
    <row r="125" spans="1:3" x14ac:dyDescent="0.2">
      <c r="A125" s="68" t="s">
        <v>20</v>
      </c>
      <c r="B125" s="68" t="s">
        <v>20</v>
      </c>
      <c r="C125" s="68" t="s">
        <v>21</v>
      </c>
    </row>
    <row r="126" spans="1:3" x14ac:dyDescent="0.2">
      <c r="A126" s="68" t="s">
        <v>22</v>
      </c>
      <c r="B126" s="68" t="s">
        <v>22</v>
      </c>
      <c r="C126" s="68" t="s">
        <v>23</v>
      </c>
    </row>
    <row r="127" spans="1:3" x14ac:dyDescent="0.2">
      <c r="A127" s="68" t="s">
        <v>24</v>
      </c>
      <c r="B127" s="68" t="s">
        <v>24</v>
      </c>
      <c r="C127" s="68" t="s">
        <v>25</v>
      </c>
    </row>
    <row r="128" spans="1:3" x14ac:dyDescent="0.2">
      <c r="A128" s="68" t="s">
        <v>26</v>
      </c>
      <c r="B128" s="68" t="s">
        <v>26</v>
      </c>
      <c r="C128" s="68" t="s">
        <v>27</v>
      </c>
    </row>
    <row r="129" spans="1:3" x14ac:dyDescent="0.2">
      <c r="A129" s="68" t="s">
        <v>28</v>
      </c>
      <c r="B129" s="68" t="s">
        <v>28</v>
      </c>
      <c r="C129" s="68" t="s">
        <v>29</v>
      </c>
    </row>
    <row r="130" spans="1:3" x14ac:dyDescent="0.2">
      <c r="A130" s="68" t="s">
        <v>30</v>
      </c>
      <c r="B130" s="68" t="s">
        <v>30</v>
      </c>
      <c r="C130" s="68" t="s">
        <v>31</v>
      </c>
    </row>
    <row r="131" spans="1:3" x14ac:dyDescent="0.2">
      <c r="A131" s="68" t="s">
        <v>32</v>
      </c>
      <c r="B131" s="68" t="s">
        <v>32</v>
      </c>
      <c r="C131" s="68" t="s">
        <v>33</v>
      </c>
    </row>
    <row r="132" spans="1:3" x14ac:dyDescent="0.2">
      <c r="A132" s="68" t="s">
        <v>34</v>
      </c>
      <c r="B132" s="68" t="s">
        <v>34</v>
      </c>
      <c r="C132" s="68" t="s">
        <v>35</v>
      </c>
    </row>
    <row r="133" spans="1:3" x14ac:dyDescent="0.2">
      <c r="A133" s="68" t="s">
        <v>36</v>
      </c>
      <c r="B133" s="68" t="s">
        <v>36</v>
      </c>
      <c r="C133" s="68" t="s">
        <v>37</v>
      </c>
    </row>
    <row r="134" spans="1:3" x14ac:dyDescent="0.2">
      <c r="A134" s="68" t="s">
        <v>38</v>
      </c>
      <c r="B134" s="68" t="s">
        <v>38</v>
      </c>
      <c r="C134" s="68" t="s">
        <v>39</v>
      </c>
    </row>
    <row r="135" spans="1:3" x14ac:dyDescent="0.2">
      <c r="A135" s="68" t="s">
        <v>40</v>
      </c>
      <c r="B135" s="68" t="s">
        <v>40</v>
      </c>
      <c r="C135" s="68" t="s">
        <v>41</v>
      </c>
    </row>
    <row r="136" spans="1:3" x14ac:dyDescent="0.2">
      <c r="A136" s="68" t="s">
        <v>42</v>
      </c>
      <c r="B136" s="68" t="s">
        <v>42</v>
      </c>
      <c r="C136" s="68" t="s">
        <v>43</v>
      </c>
    </row>
    <row r="137" spans="1:3" x14ac:dyDescent="0.2">
      <c r="A137" s="68" t="s">
        <v>44</v>
      </c>
      <c r="B137" s="68" t="s">
        <v>44</v>
      </c>
      <c r="C137" s="68" t="s">
        <v>45</v>
      </c>
    </row>
    <row r="138" spans="1:3" x14ac:dyDescent="0.2">
      <c r="A138" s="68" t="s">
        <v>46</v>
      </c>
      <c r="B138" s="68" t="s">
        <v>46</v>
      </c>
      <c r="C138" s="68" t="s">
        <v>47</v>
      </c>
    </row>
    <row r="139" spans="1:3" x14ac:dyDescent="0.2">
      <c r="A139" s="68" t="s">
        <v>48</v>
      </c>
      <c r="B139" s="68" t="s">
        <v>48</v>
      </c>
      <c r="C139" s="68" t="s">
        <v>49</v>
      </c>
    </row>
    <row r="140" spans="1:3" x14ac:dyDescent="0.2">
      <c r="A140" s="68" t="s">
        <v>50</v>
      </c>
      <c r="B140" s="68" t="s">
        <v>50</v>
      </c>
      <c r="C140" s="68" t="s">
        <v>51</v>
      </c>
    </row>
    <row r="141" spans="1:3" x14ac:dyDescent="0.2">
      <c r="A141" s="68" t="s">
        <v>52</v>
      </c>
      <c r="B141" s="68" t="s">
        <v>52</v>
      </c>
      <c r="C141" s="68" t="s">
        <v>53</v>
      </c>
    </row>
    <row r="142" spans="1:3" x14ac:dyDescent="0.2">
      <c r="A142" s="68" t="s">
        <v>54</v>
      </c>
      <c r="B142" s="68" t="s">
        <v>54</v>
      </c>
      <c r="C142" s="68" t="s">
        <v>55</v>
      </c>
    </row>
    <row r="143" spans="1:3" x14ac:dyDescent="0.2">
      <c r="A143" s="68" t="s">
        <v>56</v>
      </c>
      <c r="B143" s="68" t="s">
        <v>56</v>
      </c>
      <c r="C143" s="68" t="s">
        <v>57</v>
      </c>
    </row>
    <row r="144" spans="1:3" x14ac:dyDescent="0.2">
      <c r="A144" s="68" t="s">
        <v>58</v>
      </c>
      <c r="B144" s="68" t="s">
        <v>58</v>
      </c>
      <c r="C144" s="68" t="s">
        <v>59</v>
      </c>
    </row>
    <row r="145" spans="1:3" x14ac:dyDescent="0.2">
      <c r="A145" s="68" t="s">
        <v>60</v>
      </c>
      <c r="B145" s="68" t="s">
        <v>60</v>
      </c>
      <c r="C145" s="68" t="s">
        <v>61</v>
      </c>
    </row>
    <row r="146" spans="1:3" x14ac:dyDescent="0.2">
      <c r="A146" s="68" t="s">
        <v>62</v>
      </c>
      <c r="B146" s="68" t="s">
        <v>62</v>
      </c>
      <c r="C146" s="68" t="s">
        <v>63</v>
      </c>
    </row>
    <row r="147" spans="1:3" x14ac:dyDescent="0.2">
      <c r="A147" s="68" t="s">
        <v>64</v>
      </c>
      <c r="B147" s="68" t="s">
        <v>64</v>
      </c>
      <c r="C147" s="68" t="s">
        <v>65</v>
      </c>
    </row>
    <row r="148" spans="1:3" x14ac:dyDescent="0.2">
      <c r="A148" s="68" t="s">
        <v>66</v>
      </c>
      <c r="B148" s="68" t="s">
        <v>66</v>
      </c>
      <c r="C148" s="68" t="s">
        <v>67</v>
      </c>
    </row>
    <row r="149" spans="1:3" ht="25.5" x14ac:dyDescent="0.2">
      <c r="A149" s="68" t="s">
        <v>68</v>
      </c>
      <c r="B149" s="68" t="s">
        <v>68</v>
      </c>
      <c r="C149" s="68" t="s">
        <v>69</v>
      </c>
    </row>
    <row r="150" spans="1:3" x14ac:dyDescent="0.2">
      <c r="A150" s="68" t="s">
        <v>70</v>
      </c>
      <c r="B150" s="68" t="s">
        <v>70</v>
      </c>
      <c r="C150" s="68" t="s">
        <v>71</v>
      </c>
    </row>
    <row r="151" spans="1:3" x14ac:dyDescent="0.2">
      <c r="A151" s="68" t="s">
        <v>72</v>
      </c>
      <c r="B151" s="68" t="s">
        <v>72</v>
      </c>
      <c r="C151" s="68" t="s">
        <v>73</v>
      </c>
    </row>
    <row r="152" spans="1:3" x14ac:dyDescent="0.2">
      <c r="A152" s="68" t="s">
        <v>74</v>
      </c>
      <c r="B152" s="68" t="s">
        <v>74</v>
      </c>
      <c r="C152" s="68" t="s">
        <v>75</v>
      </c>
    </row>
    <row r="153" spans="1:3" x14ac:dyDescent="0.2">
      <c r="A153" s="68" t="s">
        <v>76</v>
      </c>
      <c r="B153" s="68" t="s">
        <v>76</v>
      </c>
      <c r="C153" s="68" t="s">
        <v>77</v>
      </c>
    </row>
    <row r="154" spans="1:3" x14ac:dyDescent="0.2">
      <c r="A154" s="68" t="s">
        <v>78</v>
      </c>
      <c r="B154" s="68" t="s">
        <v>78</v>
      </c>
      <c r="C154" s="68" t="s">
        <v>79</v>
      </c>
    </row>
    <row r="155" spans="1:3" x14ac:dyDescent="0.2">
      <c r="A155" s="68" t="s">
        <v>80</v>
      </c>
      <c r="B155" s="68" t="s">
        <v>80</v>
      </c>
      <c r="C155" s="68" t="s">
        <v>81</v>
      </c>
    </row>
    <row r="156" spans="1:3" x14ac:dyDescent="0.2">
      <c r="A156" s="68" t="s">
        <v>82</v>
      </c>
      <c r="B156" s="68" t="s">
        <v>82</v>
      </c>
      <c r="C156" s="68" t="s">
        <v>83</v>
      </c>
    </row>
    <row r="157" spans="1:3" x14ac:dyDescent="0.2">
      <c r="A157" s="68" t="s">
        <v>84</v>
      </c>
      <c r="B157" s="68" t="s">
        <v>84</v>
      </c>
      <c r="C157" s="68" t="s">
        <v>85</v>
      </c>
    </row>
    <row r="158" spans="1:3" x14ac:dyDescent="0.2">
      <c r="A158" s="68" t="s">
        <v>86</v>
      </c>
      <c r="B158" s="68" t="s">
        <v>86</v>
      </c>
      <c r="C158" s="68" t="s">
        <v>87</v>
      </c>
    </row>
    <row r="159" spans="1:3" x14ac:dyDescent="0.2">
      <c r="A159" s="68" t="s">
        <v>88</v>
      </c>
      <c r="B159" s="68" t="s">
        <v>88</v>
      </c>
      <c r="C159" s="68" t="s">
        <v>89</v>
      </c>
    </row>
    <row r="160" spans="1:3" x14ac:dyDescent="0.2">
      <c r="A160" s="68" t="s">
        <v>90</v>
      </c>
      <c r="B160" s="68" t="s">
        <v>90</v>
      </c>
      <c r="C160" s="68" t="s">
        <v>91</v>
      </c>
    </row>
    <row r="161" spans="1:3" x14ac:dyDescent="0.2">
      <c r="A161" s="68" t="s">
        <v>92</v>
      </c>
      <c r="B161" s="68" t="s">
        <v>92</v>
      </c>
      <c r="C161" s="68" t="s">
        <v>93</v>
      </c>
    </row>
    <row r="162" spans="1:3" x14ac:dyDescent="0.2">
      <c r="A162" s="68" t="s">
        <v>94</v>
      </c>
      <c r="B162" s="68" t="s">
        <v>94</v>
      </c>
      <c r="C162" s="68" t="s">
        <v>95</v>
      </c>
    </row>
    <row r="163" spans="1:3" x14ac:dyDescent="0.2">
      <c r="A163" s="68" t="s">
        <v>96</v>
      </c>
      <c r="B163" s="68" t="s">
        <v>96</v>
      </c>
      <c r="C163" s="68" t="s">
        <v>97</v>
      </c>
    </row>
    <row r="164" spans="1:3" x14ac:dyDescent="0.2">
      <c r="A164" s="68" t="s">
        <v>98</v>
      </c>
      <c r="B164" s="68" t="s">
        <v>98</v>
      </c>
      <c r="C164" s="68" t="s">
        <v>99</v>
      </c>
    </row>
    <row r="165" spans="1:3" ht="25.5" x14ac:dyDescent="0.2">
      <c r="A165" s="68" t="s">
        <v>100</v>
      </c>
      <c r="B165" s="68" t="s">
        <v>100</v>
      </c>
      <c r="C165" s="68" t="s">
        <v>101</v>
      </c>
    </row>
    <row r="166" spans="1:3" x14ac:dyDescent="0.2">
      <c r="A166" s="68" t="s">
        <v>102</v>
      </c>
      <c r="B166" s="68" t="s">
        <v>102</v>
      </c>
      <c r="C166" s="68" t="s">
        <v>103</v>
      </c>
    </row>
    <row r="167" spans="1:3" x14ac:dyDescent="0.2">
      <c r="A167" s="68" t="s">
        <v>104</v>
      </c>
      <c r="B167" s="68" t="s">
        <v>104</v>
      </c>
      <c r="C167" s="68" t="s">
        <v>105</v>
      </c>
    </row>
    <row r="168" spans="1:3" x14ac:dyDescent="0.2">
      <c r="A168" s="68" t="s">
        <v>106</v>
      </c>
      <c r="B168" s="68" t="s">
        <v>106</v>
      </c>
      <c r="C168" s="68" t="s">
        <v>107</v>
      </c>
    </row>
  </sheetData>
  <sheetProtection algorithmName="SHA-512" hashValue="ssblBZHo86bMq6ZNmb4kpQmYLHlEr0+d1m39rkdpqfMkN6zP0dTbwnuv9Rh9WMIKiITg08oznYPmoux0mIZs6A==" saltValue="bcRN3pAgBYa5mtlQRg75NQ==" spinCount="100000" sheet="1" objects="1" scenarios="1"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Voorblad</vt:lpstr>
      <vt:lpstr>SPV</vt:lpstr>
      <vt:lpstr>Vertaal</vt:lpstr>
      <vt:lpstr>Keuzelijst</vt:lpstr>
      <vt:lpstr>_Ja2</vt:lpstr>
      <vt:lpstr>Bedrijfstakcode</vt:lpstr>
      <vt:lpstr>Bedrijfstakcodes</vt:lpstr>
      <vt:lpstr>Binnen</vt:lpstr>
      <vt:lpstr>Binnenlands</vt:lpstr>
      <vt:lpstr>Forms</vt:lpstr>
      <vt:lpstr>Geslacht</vt:lpstr>
      <vt:lpstr>Ja</vt:lpstr>
      <vt:lpstr>Maanden</vt:lpstr>
      <vt:lpstr>SPV!Print_Area</vt:lpstr>
      <vt:lpstr>Voorblad!Print_Area</vt:lpstr>
      <vt:lpstr>SPV!Print_Titles</vt:lpstr>
      <vt:lpstr>Taal</vt:lpstr>
    </vt:vector>
  </TitlesOfParts>
  <Company>De Nederlandsche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Titelpagina</dc:title>
  <dc:creator>De Nederlandsche Bank</dc:creator>
  <cp:lastModifiedBy>Slee, M.J.</cp:lastModifiedBy>
  <cp:lastPrinted>2012-03-08T09:49:48Z</cp:lastPrinted>
  <dcterms:created xsi:type="dcterms:W3CDTF">2000-04-03T13:29:31Z</dcterms:created>
  <dcterms:modified xsi:type="dcterms:W3CDTF">2022-03-15T09:13:46Z</dcterms:modified>
</cp:coreProperties>
</file>