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dnbnl-my.sharepoint.com/personal/n_j_stam_dnb_nl/Documents/Desktop/Basic 2026/"/>
    </mc:Choice>
  </mc:AlternateContent>
  <xr:revisionPtr revIDLastSave="11" documentId="13_ncr:1_{C10F70D6-E70E-4E83-B585-650ABEDD46A4}" xr6:coauthVersionLast="47" xr6:coauthVersionMax="47" xr10:uidLastSave="{0D900B5F-421F-48C2-B926-168391541CF5}"/>
  <workbookProtection workbookAlgorithmName="SHA-512" workbookHashValue="8irx+ssYlUSWkJs/7rMAdU2v+dBRi0IRWOiOql2MGtfKXe9+Ea293jGz9JjZEGSVjelktlIW4me1uZZamEsK1Q==" workbookSaltValue="kvnpWkuiHR7nBJH3dq/bHA==" workbookSpinCount="100000" lockStructure="1"/>
  <bookViews>
    <workbookView xWindow="-120" yWindow="-120" windowWidth="51840" windowHeight="21120" tabRatio="927" xr2:uid="{00000000-000D-0000-FFFF-FFFF00000000}"/>
  </bookViews>
  <sheets>
    <sheet name="Invulinstructie" sheetId="156" r:id="rId1"/>
    <sheet name="Invoer Natuurrampen" sheetId="56" r:id="rId2"/>
    <sheet name="Uitvoer Natuurrampen" sheetId="6" r:id="rId3"/>
    <sheet name="Man-Made Brand " sheetId="134" r:id="rId4"/>
    <sheet name="Tegenpartij hvz" sheetId="161" r:id="rId5"/>
    <sheet name="Tegenpartij bank" sheetId="160" r:id="rId6"/>
    <sheet name="Tegenpartij type 2" sheetId="159" r:id="rId7"/>
    <sheet name="Uitkomsten" sheetId="140" r:id="rId8"/>
    <sheet name="type1berekening" sheetId="158" state="hidden" r:id="rId9"/>
    <sheet name="WS_CRESTA_NL" sheetId="3" state="hidden" r:id="rId10"/>
    <sheet name="HA_CRESTA_NL" sheetId="65" state="hidden" r:id="rId11"/>
  </sheets>
  <definedNames>
    <definedName name="_xlnm._FilterDatabase" localSheetId="1" hidden="1">'Invoer Natuurrampen'!$B$6:$B$97</definedName>
    <definedName name="_xlnm.Print_Area" localSheetId="1">'Invoer Natuurrampen'!$B$2:$G$97</definedName>
    <definedName name="_xlnm.Print_Area" localSheetId="3">'Man-Made Brand '!$B$2:$E$9</definedName>
    <definedName name="_xlnm.Print_Area" localSheetId="2">'Uitvoer Natuurrampen'!$B$2:$I$18</definedName>
    <definedName name="aggregation_matrix" localSheetId="10">HA_CRESTA_NL!$F$8:$CQ$97</definedName>
    <definedName name="aggregation_matrix" localSheetId="9">WS_CRESTA_NL!$F$8:$CQ$97</definedName>
    <definedName name="anscount" hidden="1">1</definedName>
    <definedName name="cresta_factor" localSheetId="10">HA_CRESTA_NL!$C$8:$C$97</definedName>
    <definedName name="cresta_factor" localSheetId="9">WS_CRESTA_NL!$C$8:$C$97</definedName>
    <definedName name="Currency" localSheetId="5">OFFSET(#REF!,0,0,COUNTA(#REF!),1)</definedName>
    <definedName name="Currency" localSheetId="4">OFFSET(#REF!,0,0,COUNTA(#REF!),1)</definedName>
    <definedName name="Currency">OFFSET(#REF!,0,0,COUNTA(#REF!),1)</definedName>
    <definedName name="HA_NL_total">'Invoer Natuurrampen'!$F$7:$F$96</definedName>
    <definedName name="kredietklasse">type1berekening!$A$2:$A$10</definedName>
    <definedName name="kredietklassebanken">type1berekening!$A$2:$A$9</definedName>
    <definedName name="market_factor" localSheetId="10">HA_CRESTA_NL!$C$4</definedName>
    <definedName name="market_factor" localSheetId="9">WS_CRESTA_NL!$C$4</definedName>
    <definedName name="WS_NL_total">'Invoer Natuurrampen'!$C$7:$C$96</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 i="158" l="1"/>
  <c r="B40" i="158"/>
  <c r="B41" i="158"/>
  <c r="B42" i="158"/>
  <c r="B43" i="158"/>
  <c r="B44" i="158"/>
  <c r="B45" i="158"/>
  <c r="B46" i="158"/>
  <c r="B47" i="158"/>
  <c r="B38" i="158"/>
  <c r="B18" i="158"/>
  <c r="B19" i="158"/>
  <c r="B20" i="158"/>
  <c r="B21" i="158"/>
  <c r="B22" i="158"/>
  <c r="B23" i="158"/>
  <c r="B24" i="158"/>
  <c r="B25" i="158"/>
  <c r="B26" i="158"/>
  <c r="B27" i="158"/>
  <c r="B28" i="158"/>
  <c r="B29" i="158"/>
  <c r="B30" i="158"/>
  <c r="B31" i="158"/>
  <c r="B32" i="158"/>
  <c r="B33" i="158"/>
  <c r="B34" i="158"/>
  <c r="B35" i="158"/>
  <c r="B36" i="158"/>
  <c r="B17" i="158"/>
  <c r="D22" i="140" l="1"/>
  <c r="M47" i="158" l="1"/>
  <c r="M46" i="158"/>
  <c r="M45" i="158"/>
  <c r="M44" i="158"/>
  <c r="M43" i="158"/>
  <c r="M42" i="158"/>
  <c r="M41" i="158"/>
  <c r="M40" i="158"/>
  <c r="M39" i="158"/>
  <c r="M38" i="158"/>
  <c r="D37" i="158"/>
  <c r="AI37" i="158" s="1"/>
  <c r="BD37" i="158" s="1"/>
  <c r="U47" i="158"/>
  <c r="T46" i="158"/>
  <c r="U43" i="158"/>
  <c r="P43" i="158"/>
  <c r="P47" i="158"/>
  <c r="V46" i="158"/>
  <c r="U45" i="158"/>
  <c r="T44" i="158"/>
  <c r="V42" i="158"/>
  <c r="S41" i="158"/>
  <c r="S40" i="158"/>
  <c r="U39" i="158"/>
  <c r="V38" i="158"/>
  <c r="A47" i="158"/>
  <c r="A46" i="158"/>
  <c r="A45" i="158"/>
  <c r="A44" i="158"/>
  <c r="A43" i="158"/>
  <c r="A42" i="158"/>
  <c r="A41" i="158"/>
  <c r="A40" i="158"/>
  <c r="A39" i="158"/>
  <c r="A38" i="158"/>
  <c r="F36" i="158"/>
  <c r="F35" i="158"/>
  <c r="F34" i="158"/>
  <c r="F33" i="158"/>
  <c r="F32" i="158"/>
  <c r="F31" i="158"/>
  <c r="F30" i="158"/>
  <c r="F29" i="158"/>
  <c r="F28" i="158"/>
  <c r="F27" i="158"/>
  <c r="F26" i="158"/>
  <c r="F25" i="158"/>
  <c r="F24" i="158"/>
  <c r="F23" i="158"/>
  <c r="F22" i="158"/>
  <c r="F21" i="158"/>
  <c r="F20" i="158"/>
  <c r="F19" i="158"/>
  <c r="F18" i="158"/>
  <c r="F17" i="158"/>
  <c r="C36" i="158"/>
  <c r="C35" i="158"/>
  <c r="C34" i="158"/>
  <c r="C33" i="158"/>
  <c r="C32" i="158"/>
  <c r="C31" i="158"/>
  <c r="C30" i="158"/>
  <c r="C29" i="158"/>
  <c r="C28" i="158"/>
  <c r="C27" i="158"/>
  <c r="C26" i="158"/>
  <c r="C25" i="158"/>
  <c r="C24" i="158"/>
  <c r="C23" i="158"/>
  <c r="C22" i="158"/>
  <c r="C21" i="158"/>
  <c r="C20" i="158"/>
  <c r="C19" i="158"/>
  <c r="C18" i="158"/>
  <c r="C17" i="158"/>
  <c r="X36" i="158"/>
  <c r="X35" i="158"/>
  <c r="X34" i="158"/>
  <c r="X33" i="158"/>
  <c r="X32" i="158"/>
  <c r="X31" i="158"/>
  <c r="X30" i="158"/>
  <c r="X29" i="158"/>
  <c r="X28" i="158"/>
  <c r="X27" i="158"/>
  <c r="X26" i="158"/>
  <c r="X25" i="158"/>
  <c r="X24" i="158"/>
  <c r="X23" i="158"/>
  <c r="X22" i="158"/>
  <c r="X21" i="158"/>
  <c r="X20" i="158"/>
  <c r="X19" i="158"/>
  <c r="X18" i="158"/>
  <c r="X17" i="158"/>
  <c r="A36" i="158"/>
  <c r="A35" i="158"/>
  <c r="A34" i="158"/>
  <c r="A33" i="158"/>
  <c r="A32" i="158"/>
  <c r="A31" i="158"/>
  <c r="A30" i="158"/>
  <c r="A29" i="158"/>
  <c r="A28" i="158"/>
  <c r="A27" i="158"/>
  <c r="A26" i="158"/>
  <c r="A25" i="158"/>
  <c r="A24" i="158"/>
  <c r="A23" i="158"/>
  <c r="A22" i="158"/>
  <c r="A21" i="158"/>
  <c r="A20" i="158"/>
  <c r="A19" i="158"/>
  <c r="A18" i="158"/>
  <c r="A17" i="158"/>
  <c r="BD16" i="158" l="1"/>
  <c r="P5" i="158"/>
  <c r="S44" i="158"/>
  <c r="S42" i="158"/>
  <c r="T40" i="158"/>
  <c r="W38" i="158"/>
  <c r="P39" i="158"/>
  <c r="Q38" i="158"/>
  <c r="U41" i="158"/>
  <c r="P45" i="158"/>
  <c r="W45" i="158"/>
  <c r="S38" i="158"/>
  <c r="P41" i="158"/>
  <c r="W41" i="158"/>
  <c r="T42" i="158"/>
  <c r="Q45" i="158"/>
  <c r="P46" i="158"/>
  <c r="U46" i="158"/>
  <c r="T38" i="158"/>
  <c r="Q41" i="158"/>
  <c r="P42" i="158"/>
  <c r="U42" i="158"/>
  <c r="S45" i="158"/>
  <c r="Q46" i="158"/>
  <c r="W46" i="158"/>
  <c r="P38" i="158"/>
  <c r="U38" i="158"/>
  <c r="Q42" i="158"/>
  <c r="W42" i="158"/>
  <c r="S46" i="158"/>
  <c r="V39" i="158"/>
  <c r="R39" i="158"/>
  <c r="V43" i="158"/>
  <c r="R43" i="158"/>
  <c r="V47" i="158"/>
  <c r="R47" i="158"/>
  <c r="Q39" i="158"/>
  <c r="W39" i="158"/>
  <c r="Q43" i="158"/>
  <c r="W43" i="158"/>
  <c r="Q47" i="158"/>
  <c r="W47" i="158"/>
  <c r="V40" i="158"/>
  <c r="R40" i="158"/>
  <c r="V44" i="158"/>
  <c r="R44" i="158"/>
  <c r="S39" i="158"/>
  <c r="P40" i="158"/>
  <c r="U40" i="158"/>
  <c r="S43" i="158"/>
  <c r="P44" i="158"/>
  <c r="U44" i="158"/>
  <c r="S47" i="158"/>
  <c r="V41" i="158"/>
  <c r="R41" i="158"/>
  <c r="V45" i="158"/>
  <c r="R45" i="158"/>
  <c r="T39" i="158"/>
  <c r="Q40" i="158"/>
  <c r="W40" i="158"/>
  <c r="T41" i="158"/>
  <c r="T43" i="158"/>
  <c r="Q44" i="158"/>
  <c r="W44" i="158"/>
  <c r="T45" i="158"/>
  <c r="T47" i="158"/>
  <c r="R38" i="158"/>
  <c r="R42" i="158"/>
  <c r="R46" i="158"/>
  <c r="D15" i="160"/>
  <c r="D46" i="158" l="1"/>
  <c r="AI46" i="158" s="1"/>
  <c r="BM46" i="158" s="1"/>
  <c r="D45" i="158"/>
  <c r="AI45" i="158" s="1"/>
  <c r="BL16" i="158" s="1"/>
  <c r="D44" i="158"/>
  <c r="AI44" i="158" s="1"/>
  <c r="BK16" i="158" s="1"/>
  <c r="D47" i="158"/>
  <c r="AI47" i="158" s="1"/>
  <c r="BD47" i="158" s="1"/>
  <c r="D39" i="158"/>
  <c r="AI39" i="158" s="1"/>
  <c r="D42" i="158"/>
  <c r="AI42" i="158" s="1"/>
  <c r="BD42" i="158" s="1"/>
  <c r="D40" i="158"/>
  <c r="AI40" i="158" s="1"/>
  <c r="BG16" i="158" s="1"/>
  <c r="D38" i="158"/>
  <c r="AI38" i="158" s="1"/>
  <c r="BD38" i="158" s="1"/>
  <c r="D41" i="158"/>
  <c r="AI41" i="158" s="1"/>
  <c r="BD41" i="158" s="1"/>
  <c r="D43" i="158"/>
  <c r="AI43" i="158" s="1"/>
  <c r="BJ43" i="158" s="1"/>
  <c r="F25" i="161"/>
  <c r="H25" i="161" s="1"/>
  <c r="E25" i="161"/>
  <c r="G36" i="161"/>
  <c r="G33" i="161"/>
  <c r="F37" i="160"/>
  <c r="F36" i="160"/>
  <c r="F35" i="160"/>
  <c r="F34" i="160"/>
  <c r="G33" i="160"/>
  <c r="F33" i="160"/>
  <c r="F32" i="160"/>
  <c r="F31" i="160"/>
  <c r="F30" i="160"/>
  <c r="F29" i="160"/>
  <c r="F28" i="160"/>
  <c r="F25" i="160"/>
  <c r="F24" i="160"/>
  <c r="F23" i="160"/>
  <c r="F22" i="160"/>
  <c r="F21" i="160"/>
  <c r="F20" i="160"/>
  <c r="F19" i="160"/>
  <c r="F18" i="160"/>
  <c r="F12" i="160"/>
  <c r="C22" i="159"/>
  <c r="C9" i="159" s="1"/>
  <c r="C13" i="159" s="1"/>
  <c r="BK44" i="158" l="1"/>
  <c r="BD44" i="158"/>
  <c r="BK41" i="158"/>
  <c r="BL37" i="158"/>
  <c r="BL47" i="158"/>
  <c r="BL41" i="158"/>
  <c r="BL45" i="158"/>
  <c r="BD45" i="158"/>
  <c r="BL39" i="158"/>
  <c r="BJ16" i="158"/>
  <c r="BJ37" i="158" s="1"/>
  <c r="BD43" i="158"/>
  <c r="BI42" i="158"/>
  <c r="BI16" i="158"/>
  <c r="BI37" i="158" s="1"/>
  <c r="BL42" i="158"/>
  <c r="BE38" i="158"/>
  <c r="D18" i="140"/>
  <c r="D23" i="140"/>
  <c r="BD39" i="158"/>
  <c r="BE16" i="158"/>
  <c r="BE37" i="158" s="1"/>
  <c r="BD40" i="158"/>
  <c r="BG40" i="158"/>
  <c r="BL40" i="158"/>
  <c r="BG37" i="158"/>
  <c r="BG42" i="158"/>
  <c r="BG43" i="158"/>
  <c r="BG45" i="158"/>
  <c r="BG46" i="158"/>
  <c r="BK37" i="158"/>
  <c r="BK43" i="158"/>
  <c r="BK42" i="158"/>
  <c r="BD46" i="158"/>
  <c r="BM16" i="158"/>
  <c r="BM41" i="158" s="1"/>
  <c r="BL46" i="158"/>
  <c r="BH16" i="158"/>
  <c r="BH37" i="158" s="1"/>
  <c r="BH41" i="158"/>
  <c r="BL38" i="158"/>
  <c r="BF16" i="158"/>
  <c r="BF42" i="158" s="1"/>
  <c r="BK39" i="158"/>
  <c r="BN16" i="158"/>
  <c r="BN37" i="158" s="1"/>
  <c r="BN47" i="158"/>
  <c r="BL43" i="158"/>
  <c r="BG38" i="158"/>
  <c r="BF39" i="158"/>
  <c r="BL44" i="158"/>
  <c r="BG47" i="158"/>
  <c r="BK46" i="158"/>
  <c r="BK47" i="158"/>
  <c r="BG44" i="158"/>
  <c r="BG41" i="158"/>
  <c r="BK38" i="158"/>
  <c r="BK40" i="158"/>
  <c r="BG39" i="158"/>
  <c r="BK45" i="158"/>
  <c r="W36" i="158"/>
  <c r="W35" i="158"/>
  <c r="W34" i="158"/>
  <c r="W33" i="158"/>
  <c r="W32" i="158"/>
  <c r="W31" i="158"/>
  <c r="W30" i="158"/>
  <c r="W29" i="158"/>
  <c r="W28" i="158"/>
  <c r="W27" i="158"/>
  <c r="W26" i="158"/>
  <c r="W25" i="158"/>
  <c r="W24" i="158"/>
  <c r="W23" i="158"/>
  <c r="W22" i="158"/>
  <c r="W21" i="158"/>
  <c r="W20" i="158"/>
  <c r="W19" i="158"/>
  <c r="W18" i="158"/>
  <c r="W17" i="158"/>
  <c r="AG36" i="158"/>
  <c r="AG35" i="158"/>
  <c r="AG34" i="158"/>
  <c r="AG33" i="158"/>
  <c r="AG32" i="158"/>
  <c r="AG31" i="158"/>
  <c r="AG30" i="158"/>
  <c r="AG29" i="158"/>
  <c r="AG28" i="158"/>
  <c r="AG27" i="158"/>
  <c r="AG26" i="158"/>
  <c r="AG25" i="158"/>
  <c r="AG24" i="158"/>
  <c r="AG23" i="158"/>
  <c r="AG22" i="158"/>
  <c r="AG21" i="158"/>
  <c r="AG20" i="158"/>
  <c r="AG19" i="158"/>
  <c r="AG18" i="158"/>
  <c r="AG17" i="158"/>
  <c r="AF36" i="158"/>
  <c r="AE36" i="158"/>
  <c r="AD36" i="158"/>
  <c r="AC36" i="158"/>
  <c r="AB36" i="158"/>
  <c r="AA36" i="158"/>
  <c r="AF35" i="158"/>
  <c r="AE35" i="158"/>
  <c r="AD35" i="158"/>
  <c r="AC35" i="158"/>
  <c r="AB35" i="158"/>
  <c r="AA35" i="158"/>
  <c r="AF34" i="158"/>
  <c r="AE34" i="158"/>
  <c r="AD34" i="158"/>
  <c r="AC34" i="158"/>
  <c r="AB34" i="158"/>
  <c r="AA34" i="158"/>
  <c r="AF33" i="158"/>
  <c r="AE33" i="158"/>
  <c r="AD33" i="158"/>
  <c r="AC33" i="158"/>
  <c r="AB33" i="158"/>
  <c r="AA33" i="158"/>
  <c r="AF32" i="158"/>
  <c r="AE32" i="158"/>
  <c r="AD32" i="158"/>
  <c r="AC32" i="158"/>
  <c r="AB32" i="158"/>
  <c r="AA32" i="158"/>
  <c r="AF31" i="158"/>
  <c r="AE31" i="158"/>
  <c r="AD31" i="158"/>
  <c r="AC31" i="158"/>
  <c r="AB31" i="158"/>
  <c r="AA31" i="158"/>
  <c r="AF30" i="158"/>
  <c r="AE30" i="158"/>
  <c r="AD30" i="158"/>
  <c r="AC30" i="158"/>
  <c r="AB30" i="158"/>
  <c r="AA30" i="158"/>
  <c r="AF29" i="158"/>
  <c r="AE29" i="158"/>
  <c r="AD29" i="158"/>
  <c r="AC29" i="158"/>
  <c r="AB29" i="158"/>
  <c r="AA29" i="158"/>
  <c r="AF28" i="158"/>
  <c r="AE28" i="158"/>
  <c r="AD28" i="158"/>
  <c r="AC28" i="158"/>
  <c r="AB28" i="158"/>
  <c r="AA28" i="158"/>
  <c r="AF27" i="158"/>
  <c r="AE27" i="158"/>
  <c r="AD27" i="158"/>
  <c r="AC27" i="158"/>
  <c r="AB27" i="158"/>
  <c r="AA27" i="158"/>
  <c r="AF26" i="158"/>
  <c r="AE26" i="158"/>
  <c r="AD26" i="158"/>
  <c r="AC26" i="158"/>
  <c r="AB26" i="158"/>
  <c r="AA26" i="158"/>
  <c r="AF25" i="158"/>
  <c r="AE25" i="158"/>
  <c r="AD25" i="158"/>
  <c r="AC25" i="158"/>
  <c r="AB25" i="158"/>
  <c r="AA25" i="158"/>
  <c r="AF24" i="158"/>
  <c r="AE24" i="158"/>
  <c r="AD24" i="158"/>
  <c r="AC24" i="158"/>
  <c r="AB24" i="158"/>
  <c r="AA24" i="158"/>
  <c r="AF23" i="158"/>
  <c r="AE23" i="158"/>
  <c r="AD23" i="158"/>
  <c r="AC23" i="158"/>
  <c r="AB23" i="158"/>
  <c r="AA23" i="158"/>
  <c r="AF22" i="158"/>
  <c r="AE22" i="158"/>
  <c r="AD22" i="158"/>
  <c r="AC22" i="158"/>
  <c r="AB22" i="158"/>
  <c r="AA22" i="158"/>
  <c r="AF21" i="158"/>
  <c r="AE21" i="158"/>
  <c r="AD21" i="158"/>
  <c r="AC21" i="158"/>
  <c r="AB21" i="158"/>
  <c r="AA21" i="158"/>
  <c r="AF20" i="158"/>
  <c r="AE20" i="158"/>
  <c r="AD20" i="158"/>
  <c r="AC20" i="158"/>
  <c r="AB20" i="158"/>
  <c r="AA20" i="158"/>
  <c r="AF19" i="158"/>
  <c r="AE19" i="158"/>
  <c r="AD19" i="158"/>
  <c r="AC19" i="158"/>
  <c r="AB19" i="158"/>
  <c r="AA19" i="158"/>
  <c r="AF18" i="158"/>
  <c r="AE18" i="158"/>
  <c r="AD18" i="158"/>
  <c r="AC18" i="158"/>
  <c r="AB18" i="158"/>
  <c r="AA18" i="158"/>
  <c r="AF17" i="158"/>
  <c r="AE17" i="158"/>
  <c r="AD17" i="158"/>
  <c r="AC17" i="158"/>
  <c r="AB17" i="158"/>
  <c r="AA17" i="158"/>
  <c r="Z36" i="158"/>
  <c r="Z35" i="158"/>
  <c r="Z34" i="158"/>
  <c r="Z33" i="158"/>
  <c r="Z32" i="158"/>
  <c r="Z31" i="158"/>
  <c r="Z30" i="158"/>
  <c r="Z29" i="158"/>
  <c r="Z28" i="158"/>
  <c r="Z27" i="158"/>
  <c r="Z26" i="158"/>
  <c r="Z25" i="158"/>
  <c r="Z24" i="158"/>
  <c r="Z23" i="158"/>
  <c r="Z22" i="158"/>
  <c r="Z21" i="158"/>
  <c r="Z20" i="158"/>
  <c r="Z19" i="158"/>
  <c r="Z18" i="158"/>
  <c r="Z17" i="158"/>
  <c r="BN44" i="158" l="1"/>
  <c r="BM40" i="158"/>
  <c r="BJ40" i="158"/>
  <c r="BJ44" i="158"/>
  <c r="BJ38" i="158"/>
  <c r="BI46" i="158"/>
  <c r="BN39" i="158"/>
  <c r="BJ46" i="158"/>
  <c r="BN46" i="158"/>
  <c r="BN41" i="158"/>
  <c r="BJ45" i="158"/>
  <c r="BJ47" i="158"/>
  <c r="BN43" i="158"/>
  <c r="BN40" i="158"/>
  <c r="BN45" i="158"/>
  <c r="BJ41" i="158"/>
  <c r="BJ39" i="158"/>
  <c r="BJ42" i="158"/>
  <c r="BI47" i="158"/>
  <c r="BI44" i="158"/>
  <c r="BE43" i="158"/>
  <c r="BI41" i="158"/>
  <c r="BE42" i="158"/>
  <c r="BE39" i="158"/>
  <c r="BE47" i="158"/>
  <c r="BI45" i="158"/>
  <c r="BI39" i="158"/>
  <c r="BI40" i="158"/>
  <c r="BI38" i="158"/>
  <c r="BI43" i="158"/>
  <c r="BH44" i="158"/>
  <c r="BH46" i="158"/>
  <c r="BH39" i="158"/>
  <c r="BE45" i="158"/>
  <c r="BE40" i="158"/>
  <c r="BE41" i="158"/>
  <c r="BE44" i="158"/>
  <c r="BE46" i="158"/>
  <c r="BF37" i="158"/>
  <c r="BF45" i="158"/>
  <c r="BF38" i="158"/>
  <c r="BF40" i="158"/>
  <c r="BF46" i="158"/>
  <c r="BF43" i="158"/>
  <c r="BH47" i="158"/>
  <c r="BF41" i="158"/>
  <c r="BH40" i="158"/>
  <c r="BF44" i="158"/>
  <c r="BH43" i="158"/>
  <c r="BH42" i="158"/>
  <c r="BM37" i="158"/>
  <c r="BM43" i="158"/>
  <c r="BM44" i="158"/>
  <c r="BM42" i="158"/>
  <c r="BM45" i="158"/>
  <c r="BM47" i="158"/>
  <c r="BM38" i="158"/>
  <c r="BM39" i="158"/>
  <c r="BH45" i="158"/>
  <c r="BF47" i="158"/>
  <c r="BN38" i="158"/>
  <c r="BN42" i="158"/>
  <c r="BH38" i="158"/>
  <c r="V36" i="158"/>
  <c r="U36" i="158"/>
  <c r="T36" i="158"/>
  <c r="S36" i="158"/>
  <c r="R36" i="158"/>
  <c r="Q36" i="158"/>
  <c r="P36" i="158"/>
  <c r="V35" i="158"/>
  <c r="U35" i="158"/>
  <c r="T35" i="158"/>
  <c r="S35" i="158"/>
  <c r="R35" i="158"/>
  <c r="Q35" i="158"/>
  <c r="P35" i="158"/>
  <c r="V34" i="158"/>
  <c r="U34" i="158"/>
  <c r="T34" i="158"/>
  <c r="S34" i="158"/>
  <c r="R34" i="158"/>
  <c r="Q34" i="158"/>
  <c r="P34" i="158"/>
  <c r="V33" i="158"/>
  <c r="U33" i="158"/>
  <c r="T33" i="158"/>
  <c r="S33" i="158"/>
  <c r="R33" i="158"/>
  <c r="Q33" i="158"/>
  <c r="P33" i="158"/>
  <c r="V32" i="158"/>
  <c r="U32" i="158"/>
  <c r="T32" i="158"/>
  <c r="S32" i="158"/>
  <c r="R32" i="158"/>
  <c r="Q32" i="158"/>
  <c r="P32" i="158"/>
  <c r="V31" i="158"/>
  <c r="U31" i="158"/>
  <c r="T31" i="158"/>
  <c r="S31" i="158"/>
  <c r="R31" i="158"/>
  <c r="Q31" i="158"/>
  <c r="P31" i="158"/>
  <c r="V30" i="158"/>
  <c r="U30" i="158"/>
  <c r="T30" i="158"/>
  <c r="S30" i="158"/>
  <c r="R30" i="158"/>
  <c r="Q30" i="158"/>
  <c r="P30" i="158"/>
  <c r="V29" i="158"/>
  <c r="U29" i="158"/>
  <c r="T29" i="158"/>
  <c r="S29" i="158"/>
  <c r="R29" i="158"/>
  <c r="Q29" i="158"/>
  <c r="P29" i="158"/>
  <c r="V28" i="158"/>
  <c r="U28" i="158"/>
  <c r="T28" i="158"/>
  <c r="S28" i="158"/>
  <c r="R28" i="158"/>
  <c r="Q28" i="158"/>
  <c r="P28" i="158"/>
  <c r="V27" i="158"/>
  <c r="U27" i="158"/>
  <c r="T27" i="158"/>
  <c r="S27" i="158"/>
  <c r="R27" i="158"/>
  <c r="Q27" i="158"/>
  <c r="P27" i="158"/>
  <c r="V26" i="158"/>
  <c r="U26" i="158"/>
  <c r="T26" i="158"/>
  <c r="S26" i="158"/>
  <c r="R26" i="158"/>
  <c r="Q26" i="158"/>
  <c r="P26" i="158"/>
  <c r="V25" i="158"/>
  <c r="U25" i="158"/>
  <c r="T25" i="158"/>
  <c r="S25" i="158"/>
  <c r="R25" i="158"/>
  <c r="Q25" i="158"/>
  <c r="P25" i="158"/>
  <c r="V24" i="158"/>
  <c r="U24" i="158"/>
  <c r="T24" i="158"/>
  <c r="S24" i="158"/>
  <c r="R24" i="158"/>
  <c r="Q24" i="158"/>
  <c r="P24" i="158"/>
  <c r="V23" i="158"/>
  <c r="U23" i="158"/>
  <c r="T23" i="158"/>
  <c r="S23" i="158"/>
  <c r="R23" i="158"/>
  <c r="Q23" i="158"/>
  <c r="P23" i="158"/>
  <c r="V22" i="158"/>
  <c r="U22" i="158"/>
  <c r="T22" i="158"/>
  <c r="S22" i="158"/>
  <c r="R22" i="158"/>
  <c r="Q22" i="158"/>
  <c r="P22" i="158"/>
  <c r="V21" i="158"/>
  <c r="U21" i="158"/>
  <c r="T21" i="158"/>
  <c r="S21" i="158"/>
  <c r="R21" i="158"/>
  <c r="Q21" i="158"/>
  <c r="P21" i="158"/>
  <c r="V20" i="158"/>
  <c r="U20" i="158"/>
  <c r="T20" i="158"/>
  <c r="S20" i="158"/>
  <c r="R20" i="158"/>
  <c r="Q20" i="158"/>
  <c r="P20" i="158"/>
  <c r="V19" i="158"/>
  <c r="U19" i="158"/>
  <c r="T19" i="158"/>
  <c r="S19" i="158"/>
  <c r="R19" i="158"/>
  <c r="Q19" i="158"/>
  <c r="P19" i="158"/>
  <c r="V18" i="158"/>
  <c r="U18" i="158"/>
  <c r="T18" i="158"/>
  <c r="S18" i="158"/>
  <c r="R18" i="158"/>
  <c r="Q18" i="158"/>
  <c r="P18" i="158"/>
  <c r="V17" i="158"/>
  <c r="U17" i="158"/>
  <c r="T17" i="158"/>
  <c r="S17" i="158"/>
  <c r="R17" i="158"/>
  <c r="Q17" i="158"/>
  <c r="P17" i="158"/>
  <c r="O5" i="158" l="1"/>
  <c r="Q5" i="158" s="1"/>
  <c r="D20" i="158"/>
  <c r="AI20" i="158" s="1"/>
  <c r="D24" i="158"/>
  <c r="AI24" i="158" s="1"/>
  <c r="D28" i="158"/>
  <c r="AI28" i="158" s="1"/>
  <c r="D32" i="158"/>
  <c r="AI32" i="158" s="1"/>
  <c r="D36" i="158"/>
  <c r="AI36" i="158" s="1"/>
  <c r="D18" i="158"/>
  <c r="AI18" i="158" s="1"/>
  <c r="D22" i="158"/>
  <c r="AI22" i="158" s="1"/>
  <c r="D26" i="158"/>
  <c r="AI26" i="158" s="1"/>
  <c r="D30" i="158"/>
  <c r="AI30" i="158" s="1"/>
  <c r="D34" i="158"/>
  <c r="AI34" i="158" s="1"/>
  <c r="D17" i="158"/>
  <c r="AI17" i="158" s="1"/>
  <c r="D21" i="158"/>
  <c r="AI21" i="158" s="1"/>
  <c r="D25" i="158"/>
  <c r="AI25" i="158" s="1"/>
  <c r="D29" i="158"/>
  <c r="AI29" i="158" s="1"/>
  <c r="D33" i="158"/>
  <c r="AI33" i="158" s="1"/>
  <c r="D19" i="158"/>
  <c r="AI19" i="158" s="1"/>
  <c r="D23" i="158"/>
  <c r="AI23" i="158" s="1"/>
  <c r="D27" i="158"/>
  <c r="AI27" i="158" s="1"/>
  <c r="D31" i="158"/>
  <c r="AI31" i="158" s="1"/>
  <c r="D35" i="158"/>
  <c r="AI35" i="158" s="1"/>
  <c r="BL34" i="158" l="1"/>
  <c r="BH34" i="158"/>
  <c r="BD34" i="158"/>
  <c r="BI34" i="158"/>
  <c r="BN34" i="158"/>
  <c r="BM34" i="158"/>
  <c r="BG34" i="158"/>
  <c r="BF34" i="158"/>
  <c r="BE34" i="158"/>
  <c r="BK34" i="158"/>
  <c r="BJ34" i="158"/>
  <c r="BM31" i="158"/>
  <c r="BI31" i="158"/>
  <c r="BE31" i="158"/>
  <c r="BJ31" i="158"/>
  <c r="BD31" i="158"/>
  <c r="BH31" i="158"/>
  <c r="BG31" i="158"/>
  <c r="BN31" i="158"/>
  <c r="BF31" i="158"/>
  <c r="BL31" i="158"/>
  <c r="BK31" i="158"/>
  <c r="BK21" i="158"/>
  <c r="BG21" i="158"/>
  <c r="BM21" i="158"/>
  <c r="BH21" i="158"/>
  <c r="BL21" i="158"/>
  <c r="BF21" i="158"/>
  <c r="BJ21" i="158"/>
  <c r="BN21" i="158"/>
  <c r="BI21" i="158"/>
  <c r="BE21" i="158"/>
  <c r="BD21" i="158"/>
  <c r="BM27" i="158"/>
  <c r="BI27" i="158"/>
  <c r="BE27" i="158"/>
  <c r="BK27" i="158"/>
  <c r="BF27" i="158"/>
  <c r="BJ27" i="158"/>
  <c r="BD27" i="158"/>
  <c r="BH27" i="158"/>
  <c r="BG27" i="158"/>
  <c r="BN27" i="158"/>
  <c r="BL27" i="158"/>
  <c r="BM19" i="158"/>
  <c r="BI19" i="158"/>
  <c r="BE19" i="158"/>
  <c r="BN19" i="158"/>
  <c r="BH19" i="158"/>
  <c r="BL19" i="158"/>
  <c r="BG19" i="158"/>
  <c r="BK19" i="158"/>
  <c r="BJ19" i="158"/>
  <c r="BF19" i="158"/>
  <c r="BD19" i="158"/>
  <c r="BM35" i="158"/>
  <c r="BI35" i="158"/>
  <c r="BE35" i="158"/>
  <c r="BN35" i="158"/>
  <c r="BH35" i="158"/>
  <c r="BL35" i="158"/>
  <c r="BG35" i="158"/>
  <c r="BF35" i="158"/>
  <c r="BD35" i="158"/>
  <c r="BK35" i="158"/>
  <c r="BJ35" i="158"/>
  <c r="BL30" i="158"/>
  <c r="BH30" i="158"/>
  <c r="BD30" i="158"/>
  <c r="BN30" i="158"/>
  <c r="BJ30" i="158"/>
  <c r="BE30" i="158"/>
  <c r="BI30" i="158"/>
  <c r="BG30" i="158"/>
  <c r="BF30" i="158"/>
  <c r="BM30" i="158"/>
  <c r="BK30" i="158"/>
  <c r="BN36" i="158"/>
  <c r="BK36" i="158"/>
  <c r="BG36" i="158"/>
  <c r="BI36" i="158"/>
  <c r="BD36" i="158"/>
  <c r="BC36" i="158"/>
  <c r="BM36" i="158"/>
  <c r="BH36" i="158"/>
  <c r="BF36" i="158"/>
  <c r="BE36" i="158"/>
  <c r="BL36" i="158"/>
  <c r="BJ36" i="158"/>
  <c r="BL26" i="158"/>
  <c r="BH26" i="158"/>
  <c r="BD26" i="158"/>
  <c r="BK26" i="158"/>
  <c r="BF26" i="158"/>
  <c r="BJ26" i="158"/>
  <c r="BE26" i="158"/>
  <c r="BI26" i="158"/>
  <c r="BG26" i="158"/>
  <c r="BN26" i="158"/>
  <c r="BM26" i="158"/>
  <c r="BN20" i="158"/>
  <c r="BJ20" i="158"/>
  <c r="BF20" i="158"/>
  <c r="BM20" i="158"/>
  <c r="BH20" i="158"/>
  <c r="BL20" i="158"/>
  <c r="BG20" i="158"/>
  <c r="BK20" i="158"/>
  <c r="BI20" i="158"/>
  <c r="BE20" i="158"/>
  <c r="BD20" i="158"/>
  <c r="BN24" i="158"/>
  <c r="BJ24" i="158"/>
  <c r="BF24" i="158"/>
  <c r="BL24" i="158"/>
  <c r="BG24" i="158"/>
  <c r="BK24" i="158"/>
  <c r="BE24" i="158"/>
  <c r="BI24" i="158"/>
  <c r="BH24" i="158"/>
  <c r="BD24" i="158"/>
  <c r="BM24" i="158"/>
  <c r="BN32" i="158"/>
  <c r="BJ32" i="158"/>
  <c r="BF32" i="158"/>
  <c r="BI32" i="158"/>
  <c r="BD32" i="158"/>
  <c r="BM32" i="158"/>
  <c r="BH32" i="158"/>
  <c r="BG32" i="158"/>
  <c r="BE32" i="158"/>
  <c r="BL32" i="158"/>
  <c r="BK32" i="158"/>
  <c r="BL22" i="158"/>
  <c r="BH22" i="158"/>
  <c r="BD22" i="158"/>
  <c r="BM22" i="158"/>
  <c r="BG22" i="158"/>
  <c r="BK22" i="158"/>
  <c r="BF22" i="158"/>
  <c r="BN22" i="158"/>
  <c r="BJ22" i="158"/>
  <c r="BI22" i="158"/>
  <c r="BE22" i="158"/>
  <c r="BL18" i="158"/>
  <c r="BH18" i="158"/>
  <c r="BD18" i="158"/>
  <c r="BI18" i="158"/>
  <c r="BN18" i="158"/>
  <c r="BM18" i="158"/>
  <c r="BG18" i="158"/>
  <c r="BK18" i="158"/>
  <c r="BJ18" i="158"/>
  <c r="BF18" i="158"/>
  <c r="BE18" i="158"/>
  <c r="BK29" i="158"/>
  <c r="BG29" i="158"/>
  <c r="BJ29" i="158"/>
  <c r="BE29" i="158"/>
  <c r="BN29" i="158"/>
  <c r="BI29" i="158"/>
  <c r="BD29" i="158"/>
  <c r="BH29" i="158"/>
  <c r="BF29" i="158"/>
  <c r="BM29" i="158"/>
  <c r="BL29" i="158"/>
  <c r="BN28" i="158"/>
  <c r="BJ28" i="158"/>
  <c r="BF28" i="158"/>
  <c r="BK28" i="158"/>
  <c r="BE28" i="158"/>
  <c r="BI28" i="158"/>
  <c r="BD28" i="158"/>
  <c r="BH28" i="158"/>
  <c r="BG28" i="158"/>
  <c r="BM28" i="158"/>
  <c r="BL28" i="158"/>
  <c r="BK25" i="158"/>
  <c r="BG25" i="158"/>
  <c r="BN25" i="158"/>
  <c r="BL25" i="158"/>
  <c r="BF25" i="158"/>
  <c r="BJ25" i="158"/>
  <c r="BE25" i="158"/>
  <c r="BI25" i="158"/>
  <c r="BH25" i="158"/>
  <c r="BD25" i="158"/>
  <c r="BM25" i="158"/>
  <c r="BK33" i="158"/>
  <c r="BG33" i="158"/>
  <c r="BI33" i="158"/>
  <c r="BD33" i="158"/>
  <c r="BM33" i="158"/>
  <c r="BH33" i="158"/>
  <c r="BN33" i="158"/>
  <c r="BF33" i="158"/>
  <c r="BE33" i="158"/>
  <c r="BL33" i="158"/>
  <c r="BJ33" i="158"/>
  <c r="BM23" i="158"/>
  <c r="BI23" i="158"/>
  <c r="BE23" i="158"/>
  <c r="BL23" i="158"/>
  <c r="BG23" i="158"/>
  <c r="BN23" i="158"/>
  <c r="BK23" i="158"/>
  <c r="BF23" i="158"/>
  <c r="BJ23" i="158"/>
  <c r="BH23" i="158"/>
  <c r="BD23" i="158"/>
  <c r="BN17" i="158"/>
  <c r="BM17" i="158"/>
  <c r="BI17" i="158"/>
  <c r="BE17" i="158"/>
  <c r="BD17" i="158"/>
  <c r="BK17" i="158"/>
  <c r="BJ17" i="158"/>
  <c r="BF17" i="158"/>
  <c r="BL17" i="158"/>
  <c r="BH17" i="158"/>
  <c r="BG17" i="158"/>
  <c r="AY16" i="158"/>
  <c r="AY32" i="158"/>
  <c r="AU28" i="158"/>
  <c r="AO16" i="158"/>
  <c r="AO22" i="158"/>
  <c r="AS26" i="158"/>
  <c r="AX16" i="158"/>
  <c r="AX31" i="158"/>
  <c r="AP16" i="158"/>
  <c r="AP23" i="158"/>
  <c r="AW30" i="158"/>
  <c r="AJ16" i="158"/>
  <c r="AJ17" i="158"/>
  <c r="AR16" i="158"/>
  <c r="AR25" i="158"/>
  <c r="BA34" i="158"/>
  <c r="AN21" i="158"/>
  <c r="AK16" i="158"/>
  <c r="AK18" i="158"/>
  <c r="AT27" i="158"/>
  <c r="AL16" i="158"/>
  <c r="AL19" i="158"/>
  <c r="AQ24" i="158"/>
  <c r="AM20" i="158"/>
  <c r="AZ16" i="158"/>
  <c r="AZ33" i="158"/>
  <c r="BB35" i="158"/>
  <c r="AV29" i="158"/>
  <c r="AU16" i="158"/>
  <c r="AT16" i="158"/>
  <c r="AV16" i="158"/>
  <c r="AN16" i="158"/>
  <c r="BB16" i="158"/>
  <c r="BC16" i="158"/>
  <c r="BC19" i="158" s="1"/>
  <c r="AW16" i="158"/>
  <c r="AM16" i="158"/>
  <c r="AS16" i="158"/>
  <c r="BA16" i="158"/>
  <c r="AQ16" i="158"/>
  <c r="BC24" i="158" l="1"/>
  <c r="BC27" i="158"/>
  <c r="BC21" i="158"/>
  <c r="BC31" i="158"/>
  <c r="BC22" i="158"/>
  <c r="BC32" i="158"/>
  <c r="BC30" i="158"/>
  <c r="BC23" i="158"/>
  <c r="BC33" i="158"/>
  <c r="BC25" i="158"/>
  <c r="BC28" i="158"/>
  <c r="BC29" i="158"/>
  <c r="BC20" i="158"/>
  <c r="BC26" i="158"/>
  <c r="BC35" i="158"/>
  <c r="AS45" i="158"/>
  <c r="AS41" i="158"/>
  <c r="AS39" i="158"/>
  <c r="AS37" i="158"/>
  <c r="AS47" i="158"/>
  <c r="AS42" i="158"/>
  <c r="AS46" i="158"/>
  <c r="AS43" i="158"/>
  <c r="AS44" i="158"/>
  <c r="AS40" i="158"/>
  <c r="AS38" i="158"/>
  <c r="BB47" i="158"/>
  <c r="BB45" i="158"/>
  <c r="BB43" i="158"/>
  <c r="BB41" i="158"/>
  <c r="BB46" i="158"/>
  <c r="BB40" i="158"/>
  <c r="BB38" i="158"/>
  <c r="BB39" i="158"/>
  <c r="BB44" i="158"/>
  <c r="BB37" i="158"/>
  <c r="BB42" i="158"/>
  <c r="AU47" i="158"/>
  <c r="AU44" i="158"/>
  <c r="AU40" i="158"/>
  <c r="AU38" i="158"/>
  <c r="AU46" i="158"/>
  <c r="AU41" i="158"/>
  <c r="AU45" i="158"/>
  <c r="AU42" i="158"/>
  <c r="AU43" i="158"/>
  <c r="AU39" i="158"/>
  <c r="AU37" i="158"/>
  <c r="AZ46" i="158"/>
  <c r="AZ44" i="158"/>
  <c r="AZ42" i="158"/>
  <c r="AZ47" i="158"/>
  <c r="AZ41" i="158"/>
  <c r="AZ39" i="158"/>
  <c r="AZ45" i="158"/>
  <c r="AZ40" i="158"/>
  <c r="AZ43" i="158"/>
  <c r="AZ38" i="158"/>
  <c r="AZ37" i="158"/>
  <c r="AL47" i="158"/>
  <c r="AL45" i="158"/>
  <c r="AL43" i="158"/>
  <c r="AL46" i="158"/>
  <c r="AL40" i="158"/>
  <c r="AL44" i="158"/>
  <c r="AL39" i="158"/>
  <c r="AL38" i="158"/>
  <c r="AL42" i="158"/>
  <c r="AL41" i="158"/>
  <c r="AL37" i="158"/>
  <c r="AP47" i="158"/>
  <c r="AP45" i="158"/>
  <c r="AP43" i="158"/>
  <c r="AP44" i="158"/>
  <c r="AP46" i="158"/>
  <c r="AP40" i="158"/>
  <c r="AP42" i="158"/>
  <c r="AP41" i="158"/>
  <c r="AP38" i="158"/>
  <c r="AP39" i="158"/>
  <c r="AP37" i="158"/>
  <c r="AY45" i="158"/>
  <c r="AY42" i="158"/>
  <c r="AY40" i="158"/>
  <c r="AY38" i="158"/>
  <c r="AY47" i="158"/>
  <c r="AY44" i="158"/>
  <c r="AY37" i="158"/>
  <c r="AY46" i="158"/>
  <c r="AY39" i="158"/>
  <c r="AY43" i="158"/>
  <c r="AY41" i="158"/>
  <c r="AM43" i="158"/>
  <c r="AM40" i="158"/>
  <c r="AM38" i="158"/>
  <c r="AM45" i="158"/>
  <c r="AM42" i="158"/>
  <c r="AM41" i="158"/>
  <c r="AM37" i="158"/>
  <c r="AM46" i="158"/>
  <c r="AM47" i="158"/>
  <c r="AM44" i="158"/>
  <c r="AM39" i="158"/>
  <c r="AN46" i="158"/>
  <c r="AN44" i="158"/>
  <c r="AN42" i="158"/>
  <c r="AN45" i="158"/>
  <c r="AN47" i="158"/>
  <c r="AN41" i="158"/>
  <c r="AN39" i="158"/>
  <c r="AN37" i="158"/>
  <c r="AN43" i="158"/>
  <c r="AN40" i="158"/>
  <c r="AN38" i="158"/>
  <c r="AO47" i="158"/>
  <c r="AO42" i="158"/>
  <c r="AO41" i="158"/>
  <c r="AO39" i="158"/>
  <c r="AO37" i="158"/>
  <c r="AO44" i="158"/>
  <c r="AO45" i="158"/>
  <c r="AO46" i="158"/>
  <c r="AO43" i="158"/>
  <c r="AO40" i="158"/>
  <c r="AO38" i="158"/>
  <c r="AQ46" i="158"/>
  <c r="AQ40" i="158"/>
  <c r="AQ38" i="158"/>
  <c r="AQ43" i="158"/>
  <c r="AQ39" i="158"/>
  <c r="AQ47" i="158"/>
  <c r="AQ44" i="158"/>
  <c r="AQ37" i="158"/>
  <c r="AQ45" i="158"/>
  <c r="AQ42" i="158"/>
  <c r="AQ41" i="158"/>
  <c r="AW46" i="158"/>
  <c r="AW43" i="158"/>
  <c r="AW41" i="158"/>
  <c r="AW39" i="158"/>
  <c r="AW37" i="158"/>
  <c r="AW45" i="158"/>
  <c r="AW44" i="158"/>
  <c r="AW38" i="158"/>
  <c r="AW42" i="158"/>
  <c r="AW40" i="158"/>
  <c r="AW47" i="158"/>
  <c r="AV46" i="158"/>
  <c r="AV44" i="158"/>
  <c r="AV42" i="158"/>
  <c r="AV43" i="158"/>
  <c r="AV41" i="158"/>
  <c r="AV39" i="158"/>
  <c r="AV47" i="158"/>
  <c r="AV45" i="158"/>
  <c r="AV38" i="158"/>
  <c r="AV40" i="158"/>
  <c r="AV37" i="158"/>
  <c r="AX47" i="158"/>
  <c r="AX45" i="158"/>
  <c r="AX43" i="158"/>
  <c r="AX42" i="158"/>
  <c r="AX40" i="158"/>
  <c r="AX41" i="158"/>
  <c r="AX37" i="158"/>
  <c r="AX46" i="158"/>
  <c r="AX39" i="158"/>
  <c r="AX44" i="158"/>
  <c r="AX38" i="158"/>
  <c r="BA44" i="158"/>
  <c r="BA41" i="158"/>
  <c r="BA39" i="158"/>
  <c r="BA37" i="158"/>
  <c r="BA46" i="158"/>
  <c r="BA43" i="158"/>
  <c r="BA42" i="158"/>
  <c r="BA38" i="158"/>
  <c r="BA47" i="158"/>
  <c r="BA45" i="158"/>
  <c r="BA40" i="158"/>
  <c r="BC47" i="158"/>
  <c r="BC45" i="158"/>
  <c r="BC43" i="158"/>
  <c r="BC41" i="158"/>
  <c r="BC39" i="158"/>
  <c r="BC37" i="158"/>
  <c r="BC46" i="158"/>
  <c r="BC38" i="158"/>
  <c r="BC40" i="158"/>
  <c r="BC42" i="158"/>
  <c r="BC44" i="158"/>
  <c r="AT47" i="158"/>
  <c r="AT45" i="158"/>
  <c r="AT43" i="158"/>
  <c r="AT42" i="158"/>
  <c r="AT44" i="158"/>
  <c r="AT40" i="158"/>
  <c r="AT39" i="158"/>
  <c r="AT37" i="158"/>
  <c r="AT41" i="158"/>
  <c r="AT38" i="158"/>
  <c r="AT46" i="158"/>
  <c r="AK44" i="158"/>
  <c r="AK41" i="158"/>
  <c r="AK39" i="158"/>
  <c r="AK37" i="158"/>
  <c r="AK46" i="158"/>
  <c r="AK43" i="158"/>
  <c r="AK47" i="158"/>
  <c r="AK45" i="158"/>
  <c r="AK38" i="158"/>
  <c r="AK42" i="158"/>
  <c r="AK40" i="158"/>
  <c r="AR46" i="158"/>
  <c r="AR44" i="158"/>
  <c r="AR42" i="158"/>
  <c r="AR43" i="158"/>
  <c r="AR45" i="158"/>
  <c r="AR41" i="158"/>
  <c r="AR39" i="158"/>
  <c r="AR40" i="158"/>
  <c r="AR38" i="158"/>
  <c r="AR47" i="158"/>
  <c r="AR37" i="158"/>
  <c r="BC18" i="158"/>
  <c r="BC34" i="158"/>
  <c r="AJ37" i="158"/>
  <c r="AJ45" i="158"/>
  <c r="AJ41" i="158"/>
  <c r="AJ46" i="158"/>
  <c r="AJ42" i="158"/>
  <c r="AJ44" i="158"/>
  <c r="AJ40" i="158"/>
  <c r="AJ38" i="158"/>
  <c r="AJ47" i="158"/>
  <c r="AJ43" i="158"/>
  <c r="AJ39" i="158"/>
  <c r="AQ35" i="158"/>
  <c r="BA28" i="158"/>
  <c r="AT30" i="158"/>
  <c r="AK29" i="158"/>
  <c r="AR22" i="158"/>
  <c r="AS21" i="158"/>
  <c r="BB34" i="158"/>
  <c r="AU33" i="158"/>
  <c r="AZ31" i="158"/>
  <c r="AM22" i="158"/>
  <c r="AN17" i="158"/>
  <c r="AO20" i="158"/>
  <c r="AY35" i="158"/>
  <c r="AK19" i="158"/>
  <c r="AO24" i="158"/>
  <c r="AT35" i="158"/>
  <c r="AJ27" i="158"/>
  <c r="AJ20" i="158"/>
  <c r="AO21" i="158"/>
  <c r="AJ35" i="158"/>
  <c r="AJ33" i="158"/>
  <c r="AJ18" i="158"/>
  <c r="AT20" i="158"/>
  <c r="AJ25" i="158"/>
  <c r="AR33" i="158"/>
  <c r="AJ24" i="158"/>
  <c r="AL21" i="158"/>
  <c r="AL29" i="158"/>
  <c r="AR24" i="158"/>
  <c r="AP20" i="158"/>
  <c r="AP19" i="158"/>
  <c r="AO29" i="158"/>
  <c r="AR35" i="158"/>
  <c r="AP34" i="158"/>
  <c r="AY29" i="158"/>
  <c r="AK35" i="158"/>
  <c r="AO27" i="158"/>
  <c r="AN34" i="158"/>
  <c r="AR29" i="158"/>
  <c r="AP33" i="158"/>
  <c r="AP35" i="158"/>
  <c r="AP29" i="158"/>
  <c r="AO18" i="158"/>
  <c r="AR34" i="158"/>
  <c r="AT29" i="158"/>
  <c r="AP22" i="158"/>
  <c r="AY22" i="158"/>
  <c r="AY20" i="158"/>
  <c r="AY23" i="158"/>
  <c r="AY19" i="158"/>
  <c r="AY34" i="158"/>
  <c r="AR36" i="158"/>
  <c r="AY18" i="158"/>
  <c r="AY30" i="158"/>
  <c r="AR19" i="158"/>
  <c r="AY25" i="158"/>
  <c r="AY17" i="158"/>
  <c r="BA29" i="158"/>
  <c r="AS35" i="158"/>
  <c r="AY27" i="158"/>
  <c r="AU18" i="158"/>
  <c r="AY33" i="158"/>
  <c r="AR20" i="158"/>
  <c r="AY21" i="158"/>
  <c r="AY28" i="158"/>
  <c r="AR27" i="158"/>
  <c r="AY26" i="158"/>
  <c r="AU35" i="158"/>
  <c r="AS33" i="158"/>
  <c r="AY24" i="158"/>
  <c r="AR21" i="158"/>
  <c r="AQ33" i="158"/>
  <c r="AQ29" i="158"/>
  <c r="AP18" i="158"/>
  <c r="AP25" i="158"/>
  <c r="AO25" i="158"/>
  <c r="AO17" i="158"/>
  <c r="AO33" i="158"/>
  <c r="AO35" i="158"/>
  <c r="AM19" i="158"/>
  <c r="AL20" i="158"/>
  <c r="AL27" i="158"/>
  <c r="AL33" i="158"/>
  <c r="AL35" i="158"/>
  <c r="AL24" i="158"/>
  <c r="AJ28" i="158"/>
  <c r="AJ23" i="158"/>
  <c r="AP26" i="158"/>
  <c r="AV32" i="158"/>
  <c r="AW20" i="158"/>
  <c r="AX21" i="158"/>
  <c r="AP17" i="158"/>
  <c r="AV33" i="158"/>
  <c r="AR17" i="158"/>
  <c r="AM30" i="158"/>
  <c r="AL23" i="158"/>
  <c r="BB19" i="158"/>
  <c r="AQ19" i="158"/>
  <c r="BA18" i="158"/>
  <c r="AQ17" i="158"/>
  <c r="BB26" i="158"/>
  <c r="AT19" i="158"/>
  <c r="AW33" i="158"/>
  <c r="AX20" i="158"/>
  <c r="BB30" i="158"/>
  <c r="AU19" i="158"/>
  <c r="AL18" i="158"/>
  <c r="AQ34" i="158"/>
  <c r="AQ25" i="158"/>
  <c r="AK17" i="158"/>
  <c r="AM31" i="158"/>
  <c r="AR28" i="158"/>
  <c r="AR32" i="158"/>
  <c r="AX27" i="158"/>
  <c r="AM18" i="158"/>
  <c r="AS34" i="158"/>
  <c r="AQ30" i="158"/>
  <c r="AW23" i="158"/>
  <c r="AW34" i="158"/>
  <c r="AX17" i="158"/>
  <c r="AX24" i="158"/>
  <c r="AP27" i="158"/>
  <c r="AM21" i="158"/>
  <c r="AY31" i="158"/>
  <c r="AQ22" i="158"/>
  <c r="AL32" i="158"/>
  <c r="AQ18" i="158"/>
  <c r="AK21" i="158"/>
  <c r="AR30" i="158"/>
  <c r="AR31" i="158"/>
  <c r="AY36" i="158"/>
  <c r="AX28" i="158"/>
  <c r="AM29" i="158"/>
  <c r="AT33" i="158"/>
  <c r="AT24" i="158"/>
  <c r="AQ27" i="158"/>
  <c r="AR18" i="158"/>
  <c r="AR23" i="158"/>
  <c r="AW36" i="158"/>
  <c r="AN29" i="158"/>
  <c r="AM33" i="158"/>
  <c r="AU24" i="158"/>
  <c r="AX25" i="158"/>
  <c r="AX32" i="158"/>
  <c r="AX30" i="158"/>
  <c r="AX22" i="158"/>
  <c r="AX23" i="158"/>
  <c r="AN26" i="158"/>
  <c r="AK22" i="158"/>
  <c r="AW32" i="158"/>
  <c r="AT23" i="158"/>
  <c r="AZ32" i="158"/>
  <c r="AZ18" i="158"/>
  <c r="AN31" i="158"/>
  <c r="AX36" i="158"/>
  <c r="BA32" i="158"/>
  <c r="BA19" i="158"/>
  <c r="AZ25" i="158"/>
  <c r="BB31" i="158"/>
  <c r="AT26" i="158"/>
  <c r="AT22" i="158"/>
  <c r="AZ24" i="158"/>
  <c r="AV21" i="158"/>
  <c r="BA25" i="158"/>
  <c r="AU26" i="158"/>
  <c r="BB18" i="158"/>
  <c r="AZ29" i="158"/>
  <c r="AK25" i="158"/>
  <c r="AK32" i="158"/>
  <c r="AK28" i="158"/>
  <c r="BA17" i="158"/>
  <c r="AW31" i="158"/>
  <c r="AO34" i="158"/>
  <c r="AO32" i="158"/>
  <c r="AO26" i="158"/>
  <c r="AO23" i="158"/>
  <c r="AO31" i="158"/>
  <c r="AO36" i="158"/>
  <c r="AO30" i="158"/>
  <c r="AS25" i="158"/>
  <c r="AJ31" i="158"/>
  <c r="AJ34" i="158"/>
  <c r="AJ30" i="158"/>
  <c r="AJ32" i="158"/>
  <c r="AK30" i="158"/>
  <c r="AK26" i="158"/>
  <c r="AJ26" i="158"/>
  <c r="AU22" i="158"/>
  <c r="AK36" i="158"/>
  <c r="AM32" i="158"/>
  <c r="AZ20" i="158"/>
  <c r="AN30" i="158"/>
  <c r="AV26" i="158"/>
  <c r="AT36" i="158"/>
  <c r="AO28" i="158"/>
  <c r="AZ36" i="158"/>
  <c r="BA24" i="158"/>
  <c r="AW19" i="158"/>
  <c r="AS19" i="158"/>
  <c r="AL30" i="158"/>
  <c r="AL31" i="158"/>
  <c r="AL25" i="158"/>
  <c r="AL34" i="158"/>
  <c r="AL22" i="158"/>
  <c r="AL36" i="158"/>
  <c r="AS27" i="158"/>
  <c r="BA21" i="158"/>
  <c r="AV25" i="158"/>
  <c r="AL17" i="158"/>
  <c r="AS23" i="158"/>
  <c r="AW22" i="158"/>
  <c r="AP28" i="158"/>
  <c r="BB22" i="158"/>
  <c r="BB17" i="158"/>
  <c r="BB36" i="158"/>
  <c r="BB25" i="158"/>
  <c r="BB21" i="158"/>
  <c r="BB32" i="158"/>
  <c r="BB24" i="158"/>
  <c r="AV24" i="158"/>
  <c r="AM23" i="158"/>
  <c r="AM34" i="158"/>
  <c r="AM28" i="158"/>
  <c r="AM36" i="158"/>
  <c r="AM35" i="158"/>
  <c r="AN33" i="158"/>
  <c r="BA20" i="158"/>
  <c r="AM24" i="158"/>
  <c r="AX19" i="158"/>
  <c r="AJ19" i="158"/>
  <c r="AW25" i="158"/>
  <c r="AM25" i="158"/>
  <c r="AZ30" i="158"/>
  <c r="AL26" i="158"/>
  <c r="AS28" i="158"/>
  <c r="AN27" i="158"/>
  <c r="AN36" i="158"/>
  <c r="AN23" i="158"/>
  <c r="AN18" i="158"/>
  <c r="AN28" i="158"/>
  <c r="AN32" i="158"/>
  <c r="BA23" i="158"/>
  <c r="BA27" i="158"/>
  <c r="BA22" i="158"/>
  <c r="BA26" i="158"/>
  <c r="BA36" i="158"/>
  <c r="AU25" i="158"/>
  <c r="AU34" i="158"/>
  <c r="AU31" i="158"/>
  <c r="AN24" i="158"/>
  <c r="AZ19" i="158"/>
  <c r="AU29" i="158"/>
  <c r="AX33" i="158"/>
  <c r="AW17" i="158"/>
  <c r="AW18" i="158"/>
  <c r="AW28" i="158"/>
  <c r="BB20" i="158"/>
  <c r="AK34" i="158"/>
  <c r="AZ17" i="158"/>
  <c r="BB23" i="158"/>
  <c r="AZ28" i="158"/>
  <c r="AZ26" i="158"/>
  <c r="AZ21" i="158"/>
  <c r="AZ22" i="158"/>
  <c r="AZ27" i="158"/>
  <c r="AZ23" i="158"/>
  <c r="AV20" i="158"/>
  <c r="AT32" i="158"/>
  <c r="AT21" i="158"/>
  <c r="AT25" i="158"/>
  <c r="AT17" i="158"/>
  <c r="AT28" i="158"/>
  <c r="AT31" i="158"/>
  <c r="AT34" i="158"/>
  <c r="AV35" i="158"/>
  <c r="AS22" i="158"/>
  <c r="AS18" i="158"/>
  <c r="AS30" i="158"/>
  <c r="AS36" i="158"/>
  <c r="AS17" i="158"/>
  <c r="AS29" i="158"/>
  <c r="AS20" i="158"/>
  <c r="AW29" i="158"/>
  <c r="AW35" i="158"/>
  <c r="BA33" i="158"/>
  <c r="AW24" i="158"/>
  <c r="AN19" i="158"/>
  <c r="AK27" i="158"/>
  <c r="AT18" i="158"/>
  <c r="AW21" i="158"/>
  <c r="AW26" i="158"/>
  <c r="AJ22" i="158"/>
  <c r="AU36" i="158"/>
  <c r="BB28" i="158"/>
  <c r="AU32" i="158"/>
  <c r="AN35" i="158"/>
  <c r="AK24" i="158"/>
  <c r="AX34" i="158"/>
  <c r="AX35" i="158"/>
  <c r="AO19" i="158"/>
  <c r="AX18" i="158"/>
  <c r="AJ21" i="158"/>
  <c r="AZ34" i="158"/>
  <c r="AN25" i="158"/>
  <c r="AM17" i="158"/>
  <c r="AU17" i="158"/>
  <c r="AU30" i="158"/>
  <c r="BA30" i="158"/>
  <c r="AK23" i="158"/>
  <c r="AP30" i="158"/>
  <c r="AP31" i="158"/>
  <c r="AP21" i="158"/>
  <c r="AP36" i="158"/>
  <c r="AP32" i="158"/>
  <c r="AK31" i="158"/>
  <c r="AS31" i="158"/>
  <c r="AX26" i="158"/>
  <c r="AM26" i="158"/>
  <c r="AN22" i="158"/>
  <c r="AS32" i="158"/>
  <c r="AV28" i="158"/>
  <c r="AV18" i="158"/>
  <c r="AV34" i="158"/>
  <c r="AV31" i="158"/>
  <c r="AV27" i="158"/>
  <c r="AV36" i="158"/>
  <c r="AV22" i="158"/>
  <c r="AV23" i="158"/>
  <c r="AV30" i="158"/>
  <c r="AV17" i="158"/>
  <c r="BB29" i="158"/>
  <c r="BA35" i="158"/>
  <c r="BB33" i="158"/>
  <c r="AX29" i="158"/>
  <c r="AN20" i="158"/>
  <c r="AK20" i="158"/>
  <c r="AV19" i="158"/>
  <c r="AM27" i="158"/>
  <c r="BB27" i="158"/>
  <c r="AQ23" i="158"/>
  <c r="AQ28" i="158"/>
  <c r="AQ32" i="158"/>
  <c r="AQ36" i="158"/>
  <c r="AQ31" i="158"/>
  <c r="AQ26" i="158"/>
  <c r="BC17" i="158"/>
  <c r="AJ29" i="158"/>
  <c r="AZ35" i="158"/>
  <c r="AK33" i="158"/>
  <c r="AU20" i="158"/>
  <c r="AQ20" i="158"/>
  <c r="AS24" i="158"/>
  <c r="AP24" i="158"/>
  <c r="AU27" i="158"/>
  <c r="AW27" i="158"/>
  <c r="AQ21" i="158"/>
  <c r="AU21" i="158"/>
  <c r="AU23" i="158"/>
  <c r="BA31" i="158"/>
  <c r="AJ36" i="158"/>
  <c r="AL28" i="158"/>
  <c r="AR26" i="158"/>
  <c r="F8" i="56" l="1"/>
  <c r="F9" i="56"/>
  <c r="F10" i="56"/>
  <c r="F11" i="56"/>
  <c r="F12" i="56"/>
  <c r="F13" i="56"/>
  <c r="F14" i="56"/>
  <c r="F15" i="56"/>
  <c r="F16" i="56"/>
  <c r="F17" i="56"/>
  <c r="F18" i="56"/>
  <c r="F19" i="56"/>
  <c r="F20" i="56"/>
  <c r="F21" i="56"/>
  <c r="F22" i="56"/>
  <c r="F23" i="56"/>
  <c r="F24" i="56"/>
  <c r="F25" i="56"/>
  <c r="F26" i="56"/>
  <c r="F27" i="56"/>
  <c r="F28" i="56"/>
  <c r="F29" i="56"/>
  <c r="F30" i="56"/>
  <c r="F31" i="56"/>
  <c r="F32" i="56"/>
  <c r="F33" i="56"/>
  <c r="F34" i="56"/>
  <c r="F35" i="56"/>
  <c r="F36" i="56"/>
  <c r="F37" i="56"/>
  <c r="F38" i="56"/>
  <c r="F39" i="56"/>
  <c r="F40" i="56"/>
  <c r="F41" i="56"/>
  <c r="F42" i="56"/>
  <c r="F43" i="56"/>
  <c r="F44" i="56"/>
  <c r="F45" i="56"/>
  <c r="F46" i="56"/>
  <c r="F47" i="56"/>
  <c r="F48" i="56"/>
  <c r="F49" i="56"/>
  <c r="F50" i="56"/>
  <c r="F51" i="56"/>
  <c r="F52" i="56"/>
  <c r="F53" i="56"/>
  <c r="F54" i="56"/>
  <c r="F55" i="56"/>
  <c r="F56" i="56"/>
  <c r="F57" i="56"/>
  <c r="F58" i="56"/>
  <c r="F59" i="56"/>
  <c r="F60" i="56"/>
  <c r="F61" i="56"/>
  <c r="F62" i="56"/>
  <c r="F63" i="56"/>
  <c r="F64" i="56"/>
  <c r="F65" i="56"/>
  <c r="F66" i="56"/>
  <c r="F67" i="56"/>
  <c r="F68" i="56"/>
  <c r="F69" i="56"/>
  <c r="F70" i="56"/>
  <c r="F71" i="56"/>
  <c r="F72" i="56"/>
  <c r="F73" i="56"/>
  <c r="F74" i="56"/>
  <c r="F75" i="56"/>
  <c r="F76" i="56"/>
  <c r="F77" i="56"/>
  <c r="F78" i="56"/>
  <c r="F79" i="56"/>
  <c r="F80" i="56"/>
  <c r="F81" i="56"/>
  <c r="F82" i="56"/>
  <c r="F83" i="56"/>
  <c r="F84" i="56"/>
  <c r="F85" i="56"/>
  <c r="F86" i="56"/>
  <c r="F87" i="56"/>
  <c r="F88" i="56"/>
  <c r="F89" i="56"/>
  <c r="F90" i="56"/>
  <c r="F91" i="56"/>
  <c r="F92" i="56"/>
  <c r="F93" i="56"/>
  <c r="F94" i="56"/>
  <c r="F95" i="56"/>
  <c r="F96" i="56"/>
  <c r="F7" i="56"/>
  <c r="F97" i="56" l="1"/>
  <c r="G12" i="6" s="1"/>
  <c r="G13" i="6" l="1" a="1"/>
  <c r="G13" i="6" s="1"/>
  <c r="C13" i="6" a="1"/>
  <c r="C13" i="6" s="1"/>
  <c r="C14" i="134" l="1"/>
  <c r="E9" i="140" s="1"/>
  <c r="C13" i="134"/>
  <c r="E8" i="140" s="1"/>
  <c r="D97" i="56"/>
  <c r="C97" i="56"/>
  <c r="C12" i="6" s="1"/>
  <c r="C15" i="134" l="1"/>
  <c r="E10" i="140" s="1"/>
  <c r="D6" i="6"/>
  <c r="D8" i="140" s="1"/>
  <c r="C6" i="6"/>
  <c r="C8" i="140" s="1"/>
  <c r="D14" i="6"/>
  <c r="H14" i="6"/>
  <c r="E14" i="6"/>
  <c r="I14" i="6"/>
  <c r="D16" i="6"/>
  <c r="H16" i="6"/>
  <c r="E16" i="6"/>
  <c r="I16" i="6"/>
  <c r="F8" i="140" l="1"/>
  <c r="L2" i="158" s="1"/>
  <c r="H18" i="6"/>
  <c r="D18" i="6"/>
  <c r="E18" i="6"/>
  <c r="I18" i="6"/>
  <c r="E6" i="6"/>
  <c r="D8" i="6" l="1"/>
  <c r="D10" i="140" s="1"/>
  <c r="D7" i="6" l="1"/>
  <c r="D9" i="140" s="1"/>
  <c r="C8" i="6" l="1"/>
  <c r="E8" i="6" l="1"/>
  <c r="E7" i="6" s="1"/>
  <c r="C10" i="140"/>
  <c r="F10" i="140" s="1"/>
  <c r="H10" i="140" s="1"/>
  <c r="L3" i="158" s="1"/>
  <c r="F9" i="140" l="1"/>
  <c r="C7" i="6"/>
  <c r="C9" i="140" s="1"/>
  <c r="H9" i="140" l="1"/>
  <c r="L4" i="158" s="1"/>
  <c r="G36" i="158" l="1"/>
  <c r="M36" i="158" s="1"/>
  <c r="G23" i="158"/>
  <c r="M23" i="158" s="1"/>
  <c r="G30" i="158"/>
  <c r="M30" i="158" s="1"/>
  <c r="G28" i="158"/>
  <c r="M28" i="158" s="1"/>
  <c r="G22" i="158"/>
  <c r="M22" i="158" s="1"/>
  <c r="G29" i="158"/>
  <c r="M29" i="158" s="1"/>
  <c r="G35" i="158"/>
  <c r="M35" i="158" s="1"/>
  <c r="G32" i="158"/>
  <c r="M32" i="158" s="1"/>
  <c r="G27" i="158"/>
  <c r="M27" i="158" s="1"/>
  <c r="G19" i="158"/>
  <c r="M19" i="158" s="1"/>
  <c r="G20" i="158"/>
  <c r="M20" i="158" s="1"/>
  <c r="G18" i="158"/>
  <c r="M18" i="158" s="1"/>
  <c r="G25" i="158"/>
  <c r="M25" i="158" s="1"/>
  <c r="G24" i="158"/>
  <c r="M24" i="158" s="1"/>
  <c r="G17" i="158"/>
  <c r="M17" i="158" s="1"/>
  <c r="G26" i="158"/>
  <c r="M26" i="158" s="1"/>
  <c r="G34" i="158"/>
  <c r="M34" i="158" s="1"/>
  <c r="G21" i="158"/>
  <c r="M21" i="158" s="1"/>
  <c r="G33" i="158"/>
  <c r="M33" i="158" s="1"/>
  <c r="G31" i="158"/>
  <c r="M31" i="158" s="1"/>
  <c r="L29" i="158" l="1"/>
  <c r="K29" i="158"/>
  <c r="K23" i="158"/>
  <c r="L23" i="158"/>
  <c r="L34" i="158"/>
  <c r="K34" i="158"/>
  <c r="L27" i="158"/>
  <c r="K27" i="158"/>
  <c r="L22" i="158"/>
  <c r="K22" i="158"/>
  <c r="K36" i="158"/>
  <c r="L36" i="158"/>
  <c r="L31" i="158"/>
  <c r="K31" i="158"/>
  <c r="L26" i="158"/>
  <c r="K26" i="158"/>
  <c r="K32" i="158"/>
  <c r="L32" i="158"/>
  <c r="K28" i="158"/>
  <c r="L28" i="158"/>
  <c r="L33" i="158"/>
  <c r="K33" i="158"/>
  <c r="K35" i="158"/>
  <c r="L35" i="158"/>
  <c r="K30" i="158"/>
  <c r="L30" i="158"/>
  <c r="L25" i="158"/>
  <c r="K25" i="158"/>
  <c r="K24" i="158"/>
  <c r="L24" i="158"/>
  <c r="L21" i="158"/>
  <c r="K21" i="158"/>
  <c r="K20" i="158"/>
  <c r="L20" i="158"/>
  <c r="L19" i="158"/>
  <c r="K19" i="158"/>
  <c r="K18" i="158"/>
  <c r="L18" i="158"/>
  <c r="K17" i="158"/>
  <c r="L17" i="158"/>
  <c r="P4" i="158"/>
  <c r="P6" i="158" s="1"/>
  <c r="O6" i="158"/>
  <c r="O4" i="158"/>
  <c r="P3" i="158" l="1"/>
  <c r="Q4" i="158"/>
  <c r="P2" i="158"/>
  <c r="Q6" i="158"/>
  <c r="C18" i="140" s="1"/>
  <c r="E18" i="140" s="1"/>
  <c r="O2" i="158"/>
  <c r="O3" i="158"/>
  <c r="Q3" i="158" l="1"/>
  <c r="Q2" i="158"/>
</calcChain>
</file>

<file path=xl/sharedStrings.xml><?xml version="1.0" encoding="utf-8"?>
<sst xmlns="http://schemas.openxmlformats.org/spreadsheetml/2006/main" count="299" uniqueCount="240">
  <si>
    <t>Invulinstructie</t>
  </si>
  <si>
    <t>Gele velden betreffen invulvelden</t>
  </si>
  <si>
    <t>Terra cotta velden betreffen verwijzingen</t>
  </si>
  <si>
    <t xml:space="preserve">Grijze cellen zijn afgeleide velden, hierin staan berekeningen </t>
  </si>
  <si>
    <t>Blauwe cellen bevatten een meerkeuze menu, door op de cellen te klikken kunt u een keuze maken uit een aantal mogelijkheden</t>
  </si>
  <si>
    <t>Groene velden bevatten vaste parameters en tabelwaarden</t>
  </si>
  <si>
    <t>Roze cellen bevatten uitkomsten</t>
  </si>
  <si>
    <r>
      <t xml:space="preserve">Dit hulpprogramma is bedoeld voor de berekening van het </t>
    </r>
    <r>
      <rPr>
        <b/>
        <u/>
        <sz val="10"/>
        <rFont val="Arial"/>
        <family val="2"/>
      </rPr>
      <t>Tegenpartijkredietrisico</t>
    </r>
    <r>
      <rPr>
        <sz val="10"/>
        <rFont val="Arial"/>
        <family val="2"/>
      </rPr>
      <t xml:space="preserve">, als zelfstandig risico of in combinatie met de berekening van het </t>
    </r>
    <r>
      <rPr>
        <b/>
        <u/>
        <sz val="10"/>
        <rFont val="Arial"/>
        <family val="2"/>
      </rPr>
      <t>Rampenrisico Schade</t>
    </r>
    <r>
      <rPr>
        <sz val="10"/>
        <rFont val="Arial"/>
        <family val="2"/>
      </rPr>
      <t xml:space="preserve"> betreffende het rampenrisico voor natuurrampen (windstorm en hagel) en het rampenrisico</t>
    </r>
  </si>
  <si>
    <t xml:space="preserve">voor Brand (man-made). NB: voor speciale gevallen van tegenpartijkredietrisico, zoals bijvoorbeeld in samenhang met derivaten of special purpose vehikels, dient u een hiervoor geschikt hulpprogramma te gebruiken. </t>
  </si>
  <si>
    <t>Invoer</t>
  </si>
  <si>
    <t>Algemeen:</t>
  </si>
  <si>
    <t>In velden of waarden die niet van toepassing zijn, hoeft u niets in te vullen.</t>
  </si>
  <si>
    <t>Invoer Natuurrampen</t>
  </si>
  <si>
    <t>Branche Brand: u vult hier in kolom C de verzekerde som in eenheden van duizend euro in voor Windstorm en Hagel per regio, aangegeven door de eerste 2 cijfers van de postcode in kolom B.</t>
  </si>
  <si>
    <t>Branche Motorrijtuigen Casco: u vult hier in kolom D de verzekerde som in eenheden van duizend euro in voor Hagel per regio, aangegeven door de eerste 2 cijfers van de postcode in kolom B.</t>
  </si>
  <si>
    <t>Uitvoer Natuurrampen</t>
  </si>
  <si>
    <t xml:space="preserve">Het programma berekent vervolgens op basis van de hierboven vermelde ingevoerde gegevens en Nederlandse regionale ervaringscijfers wat de bruto SKV voor natuurrampen is per risico, windstorm en hagel.  </t>
  </si>
  <si>
    <t>Indien van toepassing voert u tevens het aandeel van de herverzekeraar(s) in geval van de twee voorgeschreven scenario's (scenario A en B) in in de gele cellen op de regels 15 en 17. Hierbij dient u rekening te houden met alle herverzekeringscontracten</t>
  </si>
  <si>
    <r>
      <rPr>
        <u/>
        <sz val="10"/>
        <rFont val="Arial"/>
        <family val="2"/>
      </rPr>
      <t xml:space="preserve">behalve met een eventuele stop loss dekking </t>
    </r>
    <r>
      <rPr>
        <sz val="10"/>
        <rFont val="Arial"/>
        <family val="2"/>
      </rPr>
      <t>(nb: voor dit effect wordt later gecorrigeerd, nl bij de invoer op tabblad Man-Made Brand)</t>
    </r>
    <r>
      <rPr>
        <i/>
        <sz val="10"/>
        <rFont val="Arial"/>
        <family val="2"/>
      </rPr>
      <t>.</t>
    </r>
    <r>
      <rPr>
        <sz val="10"/>
        <rFont val="Arial"/>
        <family val="2"/>
      </rPr>
      <t xml:space="preserve"> Hierna wordt ook het netto SKV voor natuurrampen per risico, windstorm en hagel, berekend. </t>
    </r>
  </si>
  <si>
    <t>De berekende bruto en netto SKV-bedragen per risico in de roze cellen op regels 6 respectievelijk 8 neemt u over in staat SKV-7 Solvabiliteitskapitaalvereiste - rampenrisico in het Schade- en ziekteverzekeringsbedrijf (op de regels 1.1 en 1.2).</t>
  </si>
  <si>
    <t>Man-Made Brand</t>
  </si>
  <si>
    <r>
      <t xml:space="preserve">U vult in de gele cel C7 het maximaal verzekerd risico voor Brand in, vastgesteld volgens het rampenscenario in kolom E, en in de gele cel C8 het aandeel van de herverzekeraar(s) voor dit scenario, </t>
    </r>
    <r>
      <rPr>
        <u/>
        <sz val="10"/>
        <rFont val="Arial"/>
        <family val="2"/>
      </rPr>
      <t>echter zonder rekening te houden met een</t>
    </r>
  </si>
  <si>
    <r>
      <rPr>
        <u/>
        <sz val="10"/>
        <rFont val="Arial"/>
        <family val="2"/>
      </rPr>
      <t>eventuele stop loss dekking</t>
    </r>
    <r>
      <rPr>
        <sz val="10"/>
        <rFont val="Arial"/>
        <family val="2"/>
      </rPr>
      <t xml:space="preserve"> (nb: dit effect wordt later gecorrigeerd). In cel C20 vult u - indien van toepassing - het maximaal bedrag voor de schade eigen rekening in op grond van een eventuele stop loss dekking en in cel C21 de limiet van deze dekking.</t>
    </r>
  </si>
  <si>
    <r>
      <t>Het hulpprogramma berekent vervolgens het bruto en het netto SKV dat hoort</t>
    </r>
    <r>
      <rPr>
        <sz val="10"/>
        <color rgb="FFFF0000"/>
        <rFont val="Arial"/>
        <family val="2"/>
      </rPr>
      <t xml:space="preserve"> </t>
    </r>
    <r>
      <rPr>
        <sz val="10"/>
        <rFont val="Arial"/>
        <family val="2"/>
      </rPr>
      <t>bij dit scenario: de uitkomsten in de roze cellen C13 en C15 neemt u over in staat SKV-7 Solvabiliteitskapitaalvereiste - rampenrisico in het Schade- en ziektebedrijf (op regel 3.3).</t>
    </r>
  </si>
  <si>
    <t>Tegenpartijkredietrisico</t>
  </si>
  <si>
    <r>
      <t xml:space="preserve">In deze module worden twee verschillende soorten tegenpartijen onderscheiden, namelijk type 1 en type 2 (zie </t>
    </r>
    <r>
      <rPr>
        <sz val="10"/>
        <rFont val="Calibri"/>
        <family val="2"/>
      </rPr>
      <t xml:space="preserve">§ </t>
    </r>
    <r>
      <rPr>
        <sz val="10"/>
        <rFont val="Arial"/>
        <family val="2"/>
      </rPr>
      <t>4.4.2 van de 'Toelichting bij het invullen van de Solvency II Basic verzekeringstaten').</t>
    </r>
  </si>
  <si>
    <t>Type 1: hvz of bank</t>
  </si>
  <si>
    <t xml:space="preserve">U vult in kolom B per singlename de gesommeerde waarde van alle vorderingen op die singlename in, een bank of een herverzekeraar. Met het oog hierop worden blootstellingen aan ondernemingen die tot dezelfde </t>
  </si>
  <si>
    <t>ondernemingsgroep behoren als één algehele blootstelling behandeld. De ingevoerde gegevens dienen in elk geval te matchen met de onder A van staat SKV-3 Tegenpartijkredietrisico ingevulde tien grootste type 1-risicoposities.</t>
  </si>
  <si>
    <t xml:space="preserve">Vervolgens vult u per singlename in kolom C de kredietwaardigheid van deze partij in en in kolom D (i.g.v. tegenpartij bank) of E (i.g.v. tegenpartij herverzekeraar) de blootstelling in euro's (banksaldi, marktwaarde deposito's vergelijkbaar met kasgelden, </t>
  </si>
  <si>
    <t xml:space="preserve">vorderingen op herverzekeraars plus aandeel in de technische voorzieningen). In geval van een onder Solvency II vallende herverzekeraar zonder rating vult u in kolom C de optie 'SII-ratio' als kredietwaardigheid in en in kolom D de S II-solvabiliteitsratio. </t>
  </si>
  <si>
    <t xml:space="preserve">Het totaal berekende SKV voor Tegenpartijkredietrisico type 1 in de roze cel C18 op het tabblad 'Uitkomsten' neemt u over in staat SKV-3 Tegenpartijkredietrisico, in cel F9 (op regel 1, sub E). </t>
  </si>
  <si>
    <r>
      <rPr>
        <i/>
        <u/>
        <sz val="10"/>
        <color rgb="FFC00000"/>
        <rFont val="Arial"/>
        <family val="2"/>
      </rPr>
      <t>NB</t>
    </r>
    <r>
      <rPr>
        <i/>
        <sz val="10"/>
        <color rgb="FFC00000"/>
        <rFont val="Arial"/>
        <family val="2"/>
      </rPr>
      <t>: in deze berekening is rekening gehouden met de vereenvoudigde berekening voor Schade van het Risicolimiterings-effect op het verzekeringstechnisch risico van de herverzekeringsregeling (zie artikel 196 van de Uitvoeringsverordening).</t>
    </r>
  </si>
  <si>
    <r>
      <t xml:space="preserve">Voor een goede werking hiervan dienen </t>
    </r>
    <r>
      <rPr>
        <i/>
        <u/>
        <sz val="10"/>
        <color rgb="FFC00000"/>
        <rFont val="Arial"/>
        <family val="2"/>
      </rPr>
      <t>alle</t>
    </r>
    <r>
      <rPr>
        <i/>
        <sz val="10"/>
        <color rgb="FFC00000"/>
        <rFont val="Arial"/>
        <family val="2"/>
      </rPr>
      <t xml:space="preserve"> herverzekeraars van het huidige herverzekeringsprogramma in de lijst te zijn opgenomen, ook al is er geen sprake van een openstaande vordering of aandeel technische Vz ultimo boekjaar!</t>
    </r>
  </si>
  <si>
    <t xml:space="preserve">Het percentage 'Aandeel in huidig herverzekeringsprogramma' moet het aandeel van de potentiële vordering op die herverzekeraar in geval van een ramp weerspiegelen en het totaal van alle aandelen moet altijd optellen tot 100% (controleregel). </t>
  </si>
  <si>
    <t>Type 2</t>
  </si>
  <si>
    <t>Hoewel het SKV van dit risico ook rechtstreeks door het spreadsheet van de jaarrapportage van Basic kan worden berekend, is het ook mogelijk om dit hulpprogramma hiervoor te gebruiken (mede voor de volledigheid en ter controle van uitkomsten).</t>
  </si>
  <si>
    <t xml:space="preserve">U vult in de gele cel C5 de waarde in van het totale verlies bij wanbetaling van alle vorderingen op tussenpersonen/intermediars waarvan de betalingstermijn meer dan drie maanden is verstreken. </t>
  </si>
  <si>
    <r>
      <t xml:space="preserve">U vult in de gele cellen C7 t/m C12 alle andere type 2-blootstellingen in, </t>
    </r>
    <r>
      <rPr>
        <b/>
        <i/>
        <sz val="10"/>
        <rFont val="Arial"/>
        <family val="2"/>
      </rPr>
      <t>met uitzondering van</t>
    </r>
    <r>
      <rPr>
        <sz val="10"/>
        <rFont val="Arial"/>
        <family val="2"/>
      </rPr>
      <t xml:space="preserve"> het totale verlies bij wanbetaling van alle vorderingen op tussenpersonen/intermediaris waarvan de betalingstermijn al meer dan drie maanden is verstreken. </t>
    </r>
  </si>
  <si>
    <t>Blootstellingen van type 2 bestaan uit alle kredietblootstellingen waarvoor de ondermodule spreadrisico niet geldt en die geen blootstellingen van type 1 zijn, inclusief het volgende (zie artikel 189, lid 3):</t>
  </si>
  <si>
    <t>(a) vorderingen op intermediairs/tussenpersonen;</t>
  </si>
  <si>
    <t>(b) debiteuren van verzekeringnemers;</t>
  </si>
  <si>
    <t>(c) hypotheekleningen die aan de vereisten in artikel 191, leden 2 tot 13, van de Uitvoeringsverordening voldoen;</t>
  </si>
  <si>
    <t>(d) deposito's bij cederende ondernemingen, indien het aantal singlenameblootstellingen meer bedraagt dan 15;</t>
  </si>
  <si>
    <t xml:space="preserve">(e) door een (her)verzekeringsonderneming ontvangen toezeggingen die opgevraagd maar niet-gestort zijn, als bedoeld in lid 2 sub d) van de Uitvoeringsverordening, indien het aantal singlenameblootstellingen meer bedraagt dan 15. </t>
  </si>
  <si>
    <t>NB: (her)verzekeringsondernemingen kunnen, ongeacht het aantal singlenameblootstellingen, naar goeddunken alle blootstellingen als bedoeld in de punten (d) en (e) van lid 3 als blootstellingen van type 1 beschouwen.</t>
  </si>
  <si>
    <t>Dit hulpprogramma berekent vervolgens het tegenpartijkredietrisico voor type 2, zie de uitkomst in cel D18 op het tabblad 'Uitkomsten'.</t>
  </si>
  <si>
    <t>Uitvoer</t>
  </si>
  <si>
    <t>Uitkomsten</t>
  </si>
  <si>
    <t>Op dit tabblad staat aangegeven waar u de uitkomsten in de SII Basic verzekeringstaten moet invullen: zie de gepresenteerde waarden in de roze cellen op dit tabblad. Hierboven is echter ook al in detail vermeld waar deze uitkomsten in de</t>
  </si>
  <si>
    <t xml:space="preserve"> staten SKV-3 m.b.t. het Tegenpartijkredietrisico en SKV-7 m.b.t. het Rampenrisico Schade opgenomen moeten worden. De correctie op grond van een eventuele stoplossdekking in de roze cel H9 kunt u overnemen in SKV-7, op regel 6.1.</t>
  </si>
  <si>
    <t>Natuurrampen: windstormrisico en hagelrisico (invoer)</t>
  </si>
  <si>
    <r>
      <t xml:space="preserve">Brand
</t>
    </r>
    <r>
      <rPr>
        <sz val="11"/>
        <rFont val="Calibri"/>
        <family val="2"/>
      </rPr>
      <t>Windstorm en Hagel</t>
    </r>
  </si>
  <si>
    <r>
      <t xml:space="preserve">Motorrijtuigen casco
</t>
    </r>
    <r>
      <rPr>
        <sz val="11"/>
        <rFont val="Calibri"/>
        <family val="2"/>
      </rPr>
      <t>Hagel</t>
    </r>
  </si>
  <si>
    <r>
      <t xml:space="preserve">Totaal Hagel
(= </t>
    </r>
    <r>
      <rPr>
        <sz val="11"/>
        <rFont val="Calibri"/>
        <family val="2"/>
      </rPr>
      <t>1xC + 5x</t>
    </r>
    <r>
      <rPr>
        <sz val="14"/>
        <rFont val="Calibri"/>
        <family val="2"/>
      </rPr>
      <t>D)</t>
    </r>
  </si>
  <si>
    <t>1e + 2e positie Postcode</t>
  </si>
  <si>
    <t>Verzekerde som 
(X EURO 1.000)</t>
  </si>
  <si>
    <t>Totaal</t>
  </si>
  <si>
    <t>SKV Schade Natuurrampenrisico: windstormrisico en hagelrisico</t>
  </si>
  <si>
    <t>Windstorm</t>
  </si>
  <si>
    <t>Hagel</t>
  </si>
  <si>
    <r>
      <rPr>
        <sz val="12"/>
        <rFont val="Arial"/>
        <family val="2"/>
      </rPr>
      <t xml:space="preserve">SKV </t>
    </r>
    <r>
      <rPr>
        <sz val="8"/>
        <rFont val="Arial"/>
        <family val="2"/>
      </rPr>
      <t>nlcat_natcat</t>
    </r>
  </si>
  <si>
    <r>
      <t xml:space="preserve">SKV </t>
    </r>
    <r>
      <rPr>
        <vertAlign val="subscript"/>
        <sz val="12"/>
        <rFont val="Arial"/>
        <family val="2"/>
      </rPr>
      <t>bruto</t>
    </r>
  </si>
  <si>
    <t>Invoer in staat SKV-7, regels 1.1 en 1.2, kolom A</t>
  </si>
  <si>
    <t>Risico Mitigatie</t>
  </si>
  <si>
    <r>
      <t xml:space="preserve">SKV </t>
    </r>
    <r>
      <rPr>
        <vertAlign val="subscript"/>
        <sz val="12"/>
        <rFont val="Arial"/>
        <family val="2"/>
      </rPr>
      <t>netto</t>
    </r>
  </si>
  <si>
    <t>Invoer in staat SKV-7, regels 1.1 en 1.2, kolom C</t>
  </si>
  <si>
    <t>Scenario A</t>
  </si>
  <si>
    <t>Scenario B</t>
  </si>
  <si>
    <t>Verzekerd kapitaal</t>
  </si>
  <si>
    <t>Bruto rampenrisico</t>
  </si>
  <si>
    <t xml:space="preserve">Bruto rampenrisico evenement 1 </t>
  </si>
  <si>
    <t>Aandeel herverzekeraar evenement 1</t>
  </si>
  <si>
    <t>Bruto rampenrisico evenement 2</t>
  </si>
  <si>
    <t>Aandeel herverzekeraar evenement 2</t>
  </si>
  <si>
    <t>Totaal netto rampenrisico</t>
  </si>
  <si>
    <t>NB:  aandeel herverzekeraar na aftrek van aanvullende premie (reïnstatement), echter zonder rekening te houden met een eventuele stop loss dekking!</t>
  </si>
  <si>
    <t>Evenement 1</t>
  </si>
  <si>
    <t>Evenement 2</t>
  </si>
  <si>
    <t xml:space="preserve">Rampenrisico Brand (man-made = antropogene rampen) </t>
  </si>
  <si>
    <t>Euro</t>
  </si>
  <si>
    <t>Scenario</t>
  </si>
  <si>
    <t>Maximaal verzekerd risico Brand</t>
  </si>
  <si>
    <t>Maximaal verzekerd risico brand = 
Totaal verzekerd kapitaal gebouwen binnen een straal van 200 meter 
of (indien onbekend) 
Verzekerd kapitaal voor het grootste individuele verzekerde risico</t>
  </si>
  <si>
    <t>Aandeel herverzekeraar(s)</t>
  </si>
  <si>
    <t>NB: aandeel herverzekeraar na aftrek van aanvullende premie (reïnstatement), echter zonder rekening te houden met een eventuele stop loss dekking!</t>
  </si>
  <si>
    <r>
      <t xml:space="preserve">SKV </t>
    </r>
    <r>
      <rPr>
        <vertAlign val="subscript"/>
        <sz val="12"/>
        <rFont val="Arial"/>
        <family val="2"/>
      </rPr>
      <t>man-made Brand, bruto</t>
    </r>
  </si>
  <si>
    <t>Invoer in staat SKV-7, regel 3.3, kolom A</t>
  </si>
  <si>
    <r>
      <t xml:space="preserve">SKV </t>
    </r>
    <r>
      <rPr>
        <vertAlign val="subscript"/>
        <sz val="12"/>
        <rFont val="Arial"/>
        <family val="2"/>
      </rPr>
      <t>man-made Brand, netto</t>
    </r>
  </si>
  <si>
    <t>Invoer in staat SKV-7, regel 3.3, kolom C</t>
  </si>
  <si>
    <t xml:space="preserve">NB: beide onderstaande cellen alleen invullen in geval van een stop loss dekking! </t>
  </si>
  <si>
    <t>Maximaal mogelijk schadebedrag eigen rekening op grond van stoploss dekking</t>
  </si>
  <si>
    <t>Limiet/bovengrens van het stop loss contract</t>
  </si>
  <si>
    <t>Als sprake is van een stop loss dekking en cel C20 is ingevuld, dan moet ook cel C21 worden ingevuld. In geval van een ongelimiteerde dekking kunt u hier een rond bedrag invullen dat (veel) groter is dan het bedrag in cel C7.</t>
  </si>
  <si>
    <t>Tegenpartijkredietrisico - type 1 m.b.t. Herverzekeraars</t>
  </si>
  <si>
    <t>Naam herverzekeraar</t>
  </si>
  <si>
    <t>Kredietwaardigheid klasse</t>
  </si>
  <si>
    <t>Indien S II-hervz en geen rating: SII-ratio (in %)</t>
  </si>
  <si>
    <r>
      <t xml:space="preserve">Aandeel in de TV en vorderingen 
</t>
    </r>
    <r>
      <rPr>
        <sz val="10"/>
        <rFont val="Arial"/>
        <family val="2"/>
      </rPr>
      <t>(in euro's)</t>
    </r>
  </si>
  <si>
    <r>
      <t>Aandeel in huidig herverzekerings-programma</t>
    </r>
    <r>
      <rPr>
        <sz val="10"/>
        <rFont val="Arial"/>
        <family val="2"/>
      </rPr>
      <t xml:space="preserve"> (in %)</t>
    </r>
  </si>
  <si>
    <t>Kredietwaardigheid</t>
  </si>
  <si>
    <t>Standard &amp; Poor’s  en Fitch</t>
  </si>
  <si>
    <t>Moody’s</t>
  </si>
  <si>
    <t>AM Best</t>
  </si>
  <si>
    <t>AAA</t>
  </si>
  <si>
    <t>Aaa</t>
  </si>
  <si>
    <t>aaa</t>
  </si>
  <si>
    <t>AA</t>
  </si>
  <si>
    <t>Aa</t>
  </si>
  <si>
    <t>aa</t>
  </si>
  <si>
    <t>A</t>
  </si>
  <si>
    <t>a</t>
  </si>
  <si>
    <t>BBB</t>
  </si>
  <si>
    <t>Baa</t>
  </si>
  <si>
    <t>bbb</t>
  </si>
  <si>
    <t>BB</t>
  </si>
  <si>
    <t>Ba</t>
  </si>
  <si>
    <t>bb</t>
  </si>
  <si>
    <t>B</t>
  </si>
  <si>
    <t>b</t>
  </si>
  <si>
    <t>&lt;B</t>
  </si>
  <si>
    <t>&lt;b</t>
  </si>
  <si>
    <r>
      <rPr>
        <u/>
        <sz val="10"/>
        <rFont val="Arial"/>
        <family val="2"/>
      </rPr>
      <t>In geval van een onder Solvency II vallende herverzekeraar zonder rating</t>
    </r>
    <r>
      <rPr>
        <sz val="10"/>
        <rFont val="Arial"/>
        <family val="2"/>
      </rPr>
      <t>, kiest u bij kredietwaardigheid-</t>
    </r>
  </si>
  <si>
    <t>klasse voor de tabelwaarde 'S II-ratio' en vult u in de volgende kolom D het percentage van deze ratio in.</t>
  </si>
  <si>
    <t>NB: zolang als er nog geen officiële solvabiliteitsratio bekend is gemaakt, vult u hier als ratio 100% in.</t>
  </si>
  <si>
    <t>De gegevens moeten overeenkomen met de gegevens in de staat 'Aandeel herverzekeraars' (HVZ-1).</t>
  </si>
  <si>
    <r>
      <rPr>
        <u/>
        <sz val="10"/>
        <rFont val="Arial"/>
        <family val="2"/>
      </rPr>
      <t>Kolom F</t>
    </r>
    <r>
      <rPr>
        <sz val="10"/>
        <rFont val="Arial"/>
        <family val="2"/>
      </rPr>
      <t>: in deze kolom geeft u aan welk aandeel de desbetreffende herverzekeraar heeft in het huidige</t>
    </r>
  </si>
  <si>
    <t>herverzekeringsprogramma. Het totale aandeel van al deze herverzekeraars moet optellen tot 100%.</t>
  </si>
  <si>
    <t xml:space="preserve">De gegevens moeten in overeenstemming zijn met de gegevens in de staat  'Herverzekeringsprogramma </t>
  </si>
  <si>
    <t>komende verslagperiode' (HVZ-2).</t>
  </si>
  <si>
    <t>NB: indien een herverzekeraar geen rating heeft maar wel onder Solvency II valt, vult u in kolom C als kredietwaardigheidklasse 'SII-ratio' in</t>
  </si>
  <si>
    <t>en in kolom D het percentage van deze SII-ratio (nb: het hier gehanteerde percentage graag nader toelichten in de Kwalitatieve rapportage).</t>
  </si>
  <si>
    <r>
      <t xml:space="preserve">Tegenpartijkredietrisico type 1 m.b.t. kasmiddelen en kasequivalenten  </t>
    </r>
    <r>
      <rPr>
        <sz val="11"/>
        <rFont val="Calibri"/>
        <family val="2"/>
      </rPr>
      <t>(o.a. deposito's &lt; 1 jr)</t>
    </r>
  </si>
  <si>
    <t>Naam bank/tegenpartij</t>
  </si>
  <si>
    <r>
      <t xml:space="preserve">Verlies bij wanbetaling </t>
    </r>
    <r>
      <rPr>
        <sz val="10"/>
        <rFont val="Arial"/>
        <family val="2"/>
      </rPr>
      <t>(in euro's)</t>
    </r>
  </si>
  <si>
    <t>Standard &amp; Poor’s en Fitch</t>
  </si>
  <si>
    <r>
      <rPr>
        <u/>
        <sz val="10"/>
        <rFont val="Arial"/>
        <family val="2"/>
      </rPr>
      <t>Depositogarantiestelsel</t>
    </r>
    <r>
      <rPr>
        <sz val="10"/>
        <rFont val="Arial"/>
        <family val="2"/>
      </rPr>
      <t>: S II Basicverzekeraars vallen onder het depositogarantiestelsel (</t>
    </r>
    <r>
      <rPr>
        <i/>
        <sz val="10"/>
        <rFont val="Arial"/>
        <family val="2"/>
      </rPr>
      <t xml:space="preserve">nb: SII-verzekeraars </t>
    </r>
    <r>
      <rPr>
        <i/>
        <u/>
        <sz val="10"/>
        <rFont val="Arial"/>
        <family val="2"/>
      </rPr>
      <t>niet</t>
    </r>
    <r>
      <rPr>
        <i/>
        <sz val="10"/>
        <rFont val="Arial"/>
        <family val="2"/>
      </rPr>
      <t>!</t>
    </r>
    <r>
      <rPr>
        <sz val="10"/>
        <rFont val="Arial"/>
        <family val="2"/>
      </rPr>
      <t>)</t>
    </r>
  </si>
  <si>
    <t>Dit betekent dat u in de berekening van het tegenpartijkredietrisico van type 1 op banken rekening mag houden met</t>
  </si>
  <si>
    <t>een verminderd verlies bij wanbetaling (nb: in NL bedraagt de garantie maximaal 100.000 euro per naam tegenpartij).</t>
  </si>
  <si>
    <t>NB: in de opsomming van de blootstellingen in staat SKV-3 graag het totale bedrag opnemen, dus zonder aftrek!</t>
  </si>
  <si>
    <r>
      <rPr>
        <sz val="16"/>
        <color indexed="8"/>
        <rFont val="Calibri"/>
        <family val="2"/>
        <scheme val="minor"/>
      </rPr>
      <t>Tegenpartijkredietrisico: type 2 - blootstellingen</t>
    </r>
    <r>
      <rPr>
        <b/>
        <sz val="10"/>
        <color indexed="8"/>
        <rFont val="Arial"/>
        <family val="2"/>
      </rPr>
      <t xml:space="preserve">
</t>
    </r>
    <r>
      <rPr>
        <i/>
        <sz val="10"/>
        <color indexed="8"/>
        <rFont val="Arial"/>
        <family val="2"/>
      </rPr>
      <t>artikel 202</t>
    </r>
  </si>
  <si>
    <t>Invoer blootstellingen van type 2</t>
  </si>
  <si>
    <r>
      <t xml:space="preserve">Vorderingen op tussenpersonen waarvan de betaaltermijn </t>
    </r>
    <r>
      <rPr>
        <i/>
        <u/>
        <sz val="10"/>
        <rFont val="Arial"/>
        <family val="2"/>
      </rPr>
      <t>meer dan drie maanden</t>
    </r>
    <r>
      <rPr>
        <sz val="10"/>
        <rFont val="Arial"/>
        <family val="2"/>
      </rPr>
      <t xml:space="preserve"> is verstreken</t>
    </r>
  </si>
  <si>
    <t>Overige type 2 blootstellingen:</t>
  </si>
  <si>
    <r>
      <t xml:space="preserve">Vorderingen op tussenpersonen waarvan de betaaltermijn </t>
    </r>
    <r>
      <rPr>
        <i/>
        <u/>
        <sz val="10"/>
        <rFont val="Arial"/>
        <family val="2"/>
      </rPr>
      <t>minder dan drie maanden</t>
    </r>
    <r>
      <rPr>
        <sz val="10"/>
        <rFont val="Arial"/>
        <family val="2"/>
      </rPr>
      <t xml:space="preserve"> is verstreken</t>
    </r>
  </si>
  <si>
    <t>Debiteuren van verzekeringnemers</t>
  </si>
  <si>
    <r>
      <t xml:space="preserve">Niet-zakelijke hypotheekleningen (artikel 192, vierde lid)  </t>
    </r>
    <r>
      <rPr>
        <sz val="9"/>
        <rFont val="Arial"/>
        <family val="2"/>
      </rPr>
      <t>(</t>
    </r>
    <r>
      <rPr>
        <i/>
        <sz val="9"/>
        <rFont val="Arial"/>
        <family val="2"/>
      </rPr>
      <t>zie toelichting in onderstaand overzicht)</t>
    </r>
  </si>
  <si>
    <t>Deposito's bij cederende ondernemingen, indien het aantal singlenameblootstellingen meer bedraagt dan 15</t>
  </si>
  <si>
    <t>Door  verzekerings- of herverzekeringsonderneming ontvangen toezeggingen, opgevraagd maar niet-gestort, indien het aantal singlenameblootstellingen meer bedraagt dan 15</t>
  </si>
  <si>
    <t>Overige vorderingen</t>
  </si>
  <si>
    <r>
      <t>Som van alle blootstellingen van type 2</t>
    </r>
    <r>
      <rPr>
        <i/>
        <sz val="10"/>
        <rFont val="Arial"/>
        <family val="2"/>
      </rPr>
      <t xml:space="preserve"> </t>
    </r>
    <r>
      <rPr>
        <b/>
        <i/>
        <sz val="10"/>
        <rFont val="Arial"/>
        <family val="2"/>
      </rPr>
      <t>met uitzondering van</t>
    </r>
    <r>
      <rPr>
        <sz val="10"/>
        <rFont val="Arial"/>
        <family val="2"/>
      </rPr>
      <t xml:space="preserve"> vorderingen op tussenpersonen waarvan de betaaltermijn meer dan drie maanden is verstreken</t>
    </r>
  </si>
  <si>
    <t>Haircut Hypotheken</t>
  </si>
  <si>
    <r>
      <t>Niet-zakelijke hypotheekleningen</t>
    </r>
    <r>
      <rPr>
        <b/>
        <sz val="10"/>
        <rFont val="Arial"/>
        <family val="2"/>
      </rPr>
      <t xml:space="preserve"> </t>
    </r>
    <r>
      <rPr>
        <i/>
        <sz val="10"/>
        <rFont val="Arial"/>
        <family val="2"/>
      </rPr>
      <t xml:space="preserve"> (nb: hypothecaire leningen die voldoen aan de voorwaarden in artikel 191)</t>
    </r>
  </si>
  <si>
    <r>
      <t>Haircut</t>
    </r>
    <r>
      <rPr>
        <vertAlign val="subscript"/>
        <sz val="10"/>
        <color theme="0"/>
        <rFont val="Arial"/>
        <family val="2"/>
      </rPr>
      <t>res</t>
    </r>
  </si>
  <si>
    <t>Aantal hypotheekleningen</t>
  </si>
  <si>
    <t>Totale nominale waarde hypotheekleningen</t>
  </si>
  <si>
    <t>Totale marktwaarde hypotheekleningen</t>
  </si>
  <si>
    <t>Totale som van de waarde van de onderpanden</t>
  </si>
  <si>
    <r>
      <t xml:space="preserve">80% van de voor risico aangepaste waarde van de hypotheekleningen voor de totale portefeuille  </t>
    </r>
    <r>
      <rPr>
        <i/>
        <sz val="10"/>
        <rFont val="Arial"/>
        <family val="2"/>
      </rPr>
      <t>(artikel 198)</t>
    </r>
  </si>
  <si>
    <t>SKV Schade Rampen- en Tegenpartijkredietrisico (totaal overzicht)</t>
  </si>
  <si>
    <t>SKV Rampenrisico Schade (staat SKV-7)</t>
  </si>
  <si>
    <r>
      <t>SKV</t>
    </r>
    <r>
      <rPr>
        <b/>
        <vertAlign val="subscript"/>
        <sz val="12"/>
        <rFont val="Arial"/>
        <family val="2"/>
      </rPr>
      <t>NatCAT-storm</t>
    </r>
  </si>
  <si>
    <r>
      <t>SKV</t>
    </r>
    <r>
      <rPr>
        <b/>
        <vertAlign val="subscript"/>
        <sz val="12"/>
        <rFont val="Arial"/>
        <family val="2"/>
      </rPr>
      <t>NatCAT-hagel</t>
    </r>
  </si>
  <si>
    <r>
      <t>SKV</t>
    </r>
    <r>
      <rPr>
        <b/>
        <vertAlign val="subscript"/>
        <sz val="12"/>
        <rFont val="Arial"/>
        <family val="2"/>
      </rPr>
      <t>MmCAT-brand</t>
    </r>
  </si>
  <si>
    <r>
      <t>SKV</t>
    </r>
    <r>
      <rPr>
        <b/>
        <vertAlign val="subscript"/>
        <sz val="12"/>
        <rFont val="Arial"/>
        <family val="2"/>
      </rPr>
      <t>CAT SCHADE</t>
    </r>
  </si>
  <si>
    <r>
      <t xml:space="preserve">Natuur- evenementen </t>
    </r>
    <r>
      <rPr>
        <sz val="10"/>
        <rFont val="Arial"/>
        <family val="2"/>
      </rPr>
      <t>Windstorm</t>
    </r>
  </si>
  <si>
    <r>
      <t xml:space="preserve">Natuur- evenementen </t>
    </r>
    <r>
      <rPr>
        <sz val="10"/>
        <rFont val="Arial"/>
        <family val="2"/>
      </rPr>
      <t>Hagel</t>
    </r>
  </si>
  <si>
    <r>
      <t xml:space="preserve">Man Made rampenrisico </t>
    </r>
    <r>
      <rPr>
        <sz val="10"/>
        <rFont val="Arial"/>
        <family val="2"/>
      </rPr>
      <t>Brand</t>
    </r>
  </si>
  <si>
    <t>Schade rampenrisico</t>
  </si>
  <si>
    <t>Correctie o.b.v. stoplossdekking</t>
  </si>
  <si>
    <t>Bruto</t>
  </si>
  <si>
    <t>Bruto effecten opnemen in kolom A van staat SKV-7</t>
  </si>
  <si>
    <t>Mitigatie</t>
  </si>
  <si>
    <t>Correctie stop loss invullen op regel 6.1 van staat SKV-7</t>
  </si>
  <si>
    <t>Netto</t>
  </si>
  <si>
    <t>Netto effecten opnemen in kolom C van staat SKV-7</t>
  </si>
  <si>
    <t>SKV Tegenpartijkredietrisico (staat SKV-3)</t>
  </si>
  <si>
    <t>SKV Tegenpartij -</t>
  </si>
  <si>
    <t>type 1</t>
  </si>
  <si>
    <t>type 2</t>
  </si>
  <si>
    <t>totaal</t>
  </si>
  <si>
    <t>kredietrisico</t>
  </si>
  <si>
    <t>Uitkomst van type-1 Invullen op regel 1, kolom E, van staat SKV-3</t>
  </si>
  <si>
    <t>(NB: de uitkomst van type-2 en totaal worden afgeleid uit onderliggende gegevens en ook berekend in staat SKV-3)</t>
  </si>
  <si>
    <t>SKV Tegenpartijkredietrisico - type 2</t>
  </si>
  <si>
    <t>Vorderingen op tussenpersonen waarvan de betaaltermijn meer dan 3 maanden is verstreken</t>
  </si>
  <si>
    <t>Invullen op regel 2.1 van staat SKV-3</t>
  </si>
  <si>
    <r>
      <t xml:space="preserve">Alle type-2 risicoposities </t>
    </r>
    <r>
      <rPr>
        <b/>
        <sz val="10"/>
        <rFont val="Arial"/>
        <family val="2"/>
      </rPr>
      <t>met uitzondering van</t>
    </r>
    <r>
      <rPr>
        <sz val="10"/>
        <rFont val="Arial"/>
        <family val="2"/>
      </rPr>
      <t xml:space="preserve"> tussenpersonen waarvan de betaaltermijn meer dan 3 maanden is verstreken</t>
    </r>
  </si>
  <si>
    <t>Invullen op regel 2.2 van staat SKV-3</t>
  </si>
  <si>
    <t>kredietklasse</t>
  </si>
  <si>
    <t>Probability of default</t>
  </si>
  <si>
    <t>Solvency2 ratio</t>
  </si>
  <si>
    <t>sigma</t>
  </si>
  <si>
    <t>som LGD</t>
  </si>
  <si>
    <r>
      <t>3sigma</t>
    </r>
    <r>
      <rPr>
        <b/>
        <sz val="10"/>
        <rFont val="Symbol"/>
        <family val="1"/>
        <charset val="2"/>
      </rPr>
      <t>Ù</t>
    </r>
    <r>
      <rPr>
        <b/>
        <sz val="9"/>
        <rFont val="Arial"/>
        <family val="2"/>
      </rPr>
      <t>LGD</t>
    </r>
  </si>
  <si>
    <r>
      <t xml:space="preserve">S II </t>
    </r>
    <r>
      <rPr>
        <sz val="10"/>
        <rFont val="Calibri"/>
        <family val="2"/>
      </rPr>
      <t>≥</t>
    </r>
    <r>
      <rPr>
        <sz val="10"/>
        <rFont val="Arial"/>
        <family val="2"/>
      </rPr>
      <t xml:space="preserve"> 196%</t>
    </r>
  </si>
  <si>
    <t>bruto ramp</t>
  </si>
  <si>
    <t>herverzekering actual</t>
  </si>
  <si>
    <t>S II = 175%</t>
  </si>
  <si>
    <t>netto ramp</t>
  </si>
  <si>
    <t>herverzekering potential</t>
  </si>
  <si>
    <t>S II = 150%</t>
  </si>
  <si>
    <t>mitigatie</t>
  </si>
  <si>
    <t>herverzekering totaal</t>
  </si>
  <si>
    <t>S II = 125%</t>
  </si>
  <si>
    <t>banken</t>
  </si>
  <si>
    <t>S II = 122%</t>
  </si>
  <si>
    <t>herverzekering &amp; banken</t>
  </si>
  <si>
    <t>S II = 100%</t>
  </si>
  <si>
    <t>S II = 95%</t>
  </si>
  <si>
    <t>geen</t>
  </si>
  <si>
    <r>
      <t xml:space="preserve">S II </t>
    </r>
    <r>
      <rPr>
        <sz val="10"/>
        <rFont val="Calibri"/>
        <family val="2"/>
      </rPr>
      <t>≤</t>
    </r>
    <r>
      <rPr>
        <sz val="10"/>
        <rFont val="Arial"/>
        <family val="2"/>
      </rPr>
      <t xml:space="preserve"> 75%</t>
    </r>
  </si>
  <si>
    <t>SII-ratio</t>
  </si>
  <si>
    <t>actual</t>
  </si>
  <si>
    <t>potential</t>
  </si>
  <si>
    <t>rating class &amp; probability of default</t>
  </si>
  <si>
    <t>≤</t>
  </si>
  <si>
    <t>=</t>
  </si>
  <si>
    <t>≥</t>
  </si>
  <si>
    <t>name</t>
  </si>
  <si>
    <t>solvency2</t>
  </si>
  <si>
    <t>probability</t>
  </si>
  <si>
    <t>current</t>
  </si>
  <si>
    <t>future</t>
  </si>
  <si>
    <t xml:space="preserve">degree </t>
  </si>
  <si>
    <t>Loss Given Default</t>
  </si>
  <si>
    <t>counterparty</t>
  </si>
  <si>
    <t>rating</t>
  </si>
  <si>
    <t>ratio</t>
  </si>
  <si>
    <t>of default</t>
  </si>
  <si>
    <t>claim</t>
  </si>
  <si>
    <t>collateral</t>
  </si>
  <si>
    <t>of loss</t>
  </si>
  <si>
    <t>total</t>
  </si>
  <si>
    <t>p</t>
  </si>
  <si>
    <t>Market Factor</t>
  </si>
  <si>
    <t>Cresta Zone</t>
  </si>
  <si>
    <t>Cresta Relativity</t>
  </si>
  <si>
    <t>Aggregation Matrix</t>
  </si>
  <si>
    <t>Versienummer: V-2026.1.0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</si>
</sst>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0.00_);_(* \(#,##0.00\);_(* &quot;-&quot;??_);_(@_)"/>
    <numFmt numFmtId="165" formatCode="_-* #,##0.00\ &quot;€&quot;_-;\-* #,##0.00\ &quot;€&quot;_-;_-* &quot;-&quot;??\ &quot;€&quot;_-;_-@_-"/>
    <numFmt numFmtId="166" formatCode="_-* #,##0.00\ _€_-;\-* #,##0.00\ _€_-;_-* &quot;-&quot;??\ _€_-;_-@_-"/>
    <numFmt numFmtId="167" formatCode="_-&quot;£&quot;* #,##0.00_-;\-&quot;£&quot;* #,##0.00_-;_-&quot;£&quot;* &quot;-&quot;??_-;_-@_-"/>
    <numFmt numFmtId="168" formatCode="_-* #,##0.00_-;\-* #,##0.00_-;_-* &quot;-&quot;??_-;_-@_-"/>
    <numFmt numFmtId="169" formatCode="0.0%"/>
    <numFmt numFmtId="170" formatCode="_-* #,##0_-;\-* #,##0_-;_-* &quot;-&quot;??_-;_-@_-"/>
    <numFmt numFmtId="171" formatCode="0.0"/>
    <numFmt numFmtId="172" formatCode="_-* #,##0.00\ [$€-40C]_-;\-* #,##0.00\ [$€-40C]_-;_-* &quot;-&quot;??\ [$€-40C]_-;_-@_-"/>
    <numFmt numFmtId="173" formatCode="0.000%"/>
    <numFmt numFmtId="174" formatCode="00"/>
    <numFmt numFmtId="175" formatCode="####0.000"/>
  </numFmts>
  <fonts count="72" x14ac:knownFonts="1">
    <font>
      <sz val="10"/>
      <name val="Arial"/>
    </font>
    <font>
      <sz val="11"/>
      <color theme="1"/>
      <name val="Calibri"/>
      <family val="2"/>
      <scheme val="minor"/>
    </font>
    <font>
      <sz val="10"/>
      <name val="Arial"/>
      <family val="2"/>
    </font>
    <font>
      <b/>
      <sz val="10"/>
      <name val="Arial"/>
      <family val="2"/>
    </font>
    <font>
      <sz val="8"/>
      <name val="Arial"/>
      <family val="2"/>
    </font>
    <font>
      <sz val="10"/>
      <name val="Arial"/>
      <family val="2"/>
    </font>
    <font>
      <b/>
      <i/>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name val="Calibri"/>
      <family val="2"/>
    </font>
    <font>
      <b/>
      <sz val="11"/>
      <name val="Calibri"/>
      <family val="2"/>
    </font>
    <font>
      <sz val="12"/>
      <name val="Arial"/>
      <family val="2"/>
    </font>
    <font>
      <sz val="9"/>
      <name val="Arial"/>
      <family val="2"/>
    </font>
    <font>
      <u/>
      <sz val="10"/>
      <name val="Arial"/>
      <family val="2"/>
    </font>
    <font>
      <sz val="10"/>
      <name val="Arial"/>
      <family val="2"/>
    </font>
    <font>
      <sz val="9"/>
      <name val="Times New Roman"/>
      <family val="1"/>
    </font>
    <font>
      <i/>
      <sz val="9"/>
      <name val="Arial"/>
      <family val="2"/>
    </font>
    <font>
      <i/>
      <sz val="10"/>
      <color indexed="10"/>
      <name val="Arial"/>
      <family val="2"/>
    </font>
    <font>
      <u/>
      <sz val="8"/>
      <name val="Times New Roman"/>
      <family val="1"/>
    </font>
    <font>
      <sz val="8"/>
      <name val="Calibri"/>
      <family val="2"/>
    </font>
    <font>
      <sz val="10"/>
      <name val="Arial"/>
      <family val="2"/>
      <charset val="238"/>
    </font>
    <font>
      <b/>
      <sz val="12"/>
      <name val="Arial"/>
      <family val="2"/>
    </font>
    <font>
      <sz val="10"/>
      <name val="Arial"/>
      <family val="2"/>
    </font>
    <font>
      <sz val="9"/>
      <name val="Courier New"/>
      <family val="3"/>
    </font>
    <font>
      <sz val="8"/>
      <name val="Courier New"/>
      <family val="3"/>
    </font>
    <font>
      <sz val="8"/>
      <name val="Arial Narrow"/>
      <family val="2"/>
    </font>
    <font>
      <sz val="10"/>
      <color theme="1"/>
      <name val="Arial"/>
      <family val="2"/>
    </font>
    <font>
      <sz val="20"/>
      <name val="Arial"/>
      <family val="2"/>
    </font>
    <font>
      <sz val="14"/>
      <name val="Calibri"/>
      <family val="2"/>
    </font>
    <font>
      <sz val="20"/>
      <name val="Calibri"/>
      <family val="2"/>
    </font>
    <font>
      <sz val="16"/>
      <name val="Calibri"/>
      <family val="2"/>
    </font>
    <font>
      <vertAlign val="subscript"/>
      <sz val="12"/>
      <name val="Arial"/>
      <family val="2"/>
    </font>
    <font>
      <b/>
      <vertAlign val="subscript"/>
      <sz val="12"/>
      <name val="Arial"/>
      <family val="2"/>
    </font>
    <font>
      <b/>
      <u/>
      <sz val="14"/>
      <name val="Calibri"/>
      <family val="2"/>
      <scheme val="minor"/>
    </font>
    <font>
      <b/>
      <u/>
      <sz val="10"/>
      <name val="Arial"/>
      <family val="2"/>
    </font>
    <font>
      <i/>
      <sz val="10"/>
      <name val="Arial"/>
      <family val="2"/>
    </font>
    <font>
      <sz val="10"/>
      <color rgb="FFFF0000"/>
      <name val="Arial"/>
      <family val="2"/>
    </font>
    <font>
      <sz val="10"/>
      <name val="Calibri"/>
      <family val="2"/>
    </font>
    <font>
      <sz val="10"/>
      <color theme="0"/>
      <name val="Arial"/>
      <family val="2"/>
    </font>
    <font>
      <b/>
      <i/>
      <sz val="10"/>
      <color rgb="FFFF0000"/>
      <name val="Arial"/>
      <family val="2"/>
    </font>
    <font>
      <i/>
      <u/>
      <sz val="10"/>
      <name val="Arial"/>
      <family val="2"/>
    </font>
    <font>
      <b/>
      <sz val="10"/>
      <color rgb="FFFF0000"/>
      <name val="Arial"/>
      <family val="2"/>
    </font>
    <font>
      <b/>
      <sz val="10"/>
      <name val="Calibri"/>
      <family val="2"/>
    </font>
    <font>
      <vertAlign val="subscript"/>
      <sz val="10"/>
      <color theme="0"/>
      <name val="Arial"/>
      <family val="2"/>
    </font>
    <font>
      <b/>
      <sz val="10"/>
      <color indexed="8"/>
      <name val="Arial"/>
      <family val="2"/>
    </font>
    <font>
      <sz val="14"/>
      <color theme="1"/>
      <name val="Calibri"/>
      <family val="2"/>
      <scheme val="minor"/>
    </font>
    <font>
      <sz val="16"/>
      <name val="Calibri"/>
      <family val="2"/>
      <charset val="238"/>
    </font>
    <font>
      <sz val="16"/>
      <name val="Arial"/>
      <family val="2"/>
    </font>
    <font>
      <sz val="16"/>
      <color indexed="8"/>
      <name val="Calibri"/>
      <family val="2"/>
      <scheme val="minor"/>
    </font>
    <font>
      <i/>
      <sz val="10"/>
      <color indexed="8"/>
      <name val="Arial"/>
      <family val="2"/>
    </font>
    <font>
      <b/>
      <sz val="10"/>
      <name val="Symbol"/>
      <family val="1"/>
      <charset val="2"/>
    </font>
    <font>
      <b/>
      <sz val="9"/>
      <name val="Arial"/>
      <family val="2"/>
    </font>
    <font>
      <i/>
      <sz val="10"/>
      <color rgb="FFC00000"/>
      <name val="Arial"/>
      <family val="2"/>
    </font>
    <font>
      <i/>
      <u/>
      <sz val="10"/>
      <color rgb="FFC00000"/>
      <name val="Arial"/>
      <family val="2"/>
    </font>
    <font>
      <sz val="10"/>
      <color rgb="FFC00000"/>
      <name val="Arial"/>
      <family val="2"/>
    </font>
    <font>
      <b/>
      <sz val="16"/>
      <color theme="1"/>
      <name val="Calibri"/>
      <family val="2"/>
      <scheme val="minor"/>
    </font>
    <font>
      <b/>
      <sz val="11"/>
      <color rgb="FFFF0000"/>
      <name val="Calibri"/>
      <family val="2"/>
      <scheme val="minor"/>
    </font>
  </fonts>
  <fills count="5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indexed="13"/>
        <bgColor indexed="64"/>
      </patternFill>
    </fill>
    <fill>
      <patternFill patternType="solid">
        <fgColor indexed="22"/>
        <bgColor indexed="64"/>
      </patternFill>
    </fill>
    <fill>
      <patternFill patternType="solid">
        <fgColor indexed="42"/>
        <bgColor indexed="64"/>
      </patternFill>
    </fill>
    <fill>
      <patternFill patternType="solid">
        <fgColor indexed="40"/>
        <bgColor indexed="64"/>
      </patternFill>
    </fill>
    <fill>
      <patternFill patternType="solid">
        <fgColor indexed="31"/>
        <bgColor indexed="64"/>
      </patternFill>
    </fill>
    <fill>
      <patternFill patternType="solid">
        <fgColor indexed="47"/>
        <bgColor indexed="64"/>
      </patternFill>
    </fill>
    <fill>
      <patternFill patternType="solid">
        <fgColor indexed="41"/>
        <bgColor indexed="64"/>
      </patternFill>
    </fill>
    <fill>
      <patternFill patternType="gray0625"/>
    </fill>
    <fill>
      <patternFill patternType="solid">
        <fgColor indexed="26"/>
        <bgColor indexed="64"/>
      </patternFill>
    </fill>
    <fill>
      <patternFill patternType="solid">
        <fgColor indexed="27"/>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rgb="FFFFFFCC"/>
        <bgColor indexed="64"/>
      </patternFill>
    </fill>
    <fill>
      <patternFill patternType="solid">
        <fgColor rgb="FFFFE181"/>
        <bgColor indexed="64"/>
      </patternFill>
    </fill>
    <fill>
      <patternFill patternType="solid">
        <fgColor rgb="FFD8E4BA"/>
        <bgColor indexed="64"/>
      </patternFill>
    </fill>
    <fill>
      <patternFill patternType="solid">
        <fgColor rgb="FFF0CAE6"/>
        <bgColor indexed="64"/>
      </patternFill>
    </fill>
    <fill>
      <patternFill patternType="solid">
        <fgColor theme="2"/>
        <bgColor indexed="64"/>
      </patternFill>
    </fill>
    <fill>
      <patternFill patternType="solid">
        <fgColor rgb="FFCCFFFF"/>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CC66"/>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FFCC00"/>
        <bgColor indexed="64"/>
      </patternFill>
    </fill>
    <fill>
      <patternFill patternType="solid">
        <fgColor theme="7" tint="0.59999389629810485"/>
        <bgColor indexed="64"/>
      </patternFill>
    </fill>
  </fills>
  <borders count="29">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auto="1"/>
      </left>
      <right style="thin">
        <color indexed="64"/>
      </right>
      <top style="thin">
        <color auto="1"/>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81">
    <xf numFmtId="0" fontId="0" fillId="0" borderId="0" applyFill="0" applyBorder="0"/>
    <xf numFmtId="167" fontId="2" fillId="0" borderId="0" applyFont="0" applyFill="0" applyBorder="0" applyAlignment="0" applyProtection="0"/>
    <xf numFmtId="0" fontId="5" fillId="0" borderId="0"/>
    <xf numFmtId="0" fontId="5" fillId="0" borderId="0" applyFill="0" applyBorder="0"/>
    <xf numFmtId="0" fontId="7" fillId="0" borderId="0"/>
    <xf numFmtId="0" fontId="2" fillId="0" borderId="0" applyFill="0" applyBorder="0"/>
    <xf numFmtId="9" fontId="2" fillId="0" borderId="0" applyFont="0" applyFill="0" applyBorder="0" applyAlignment="0" applyProtection="0"/>
    <xf numFmtId="0" fontId="26" fillId="27" borderId="10" applyNumberFormat="0" applyFont="0" applyBorder="0" applyAlignment="0"/>
    <xf numFmtId="168" fontId="29" fillId="0" borderId="0" applyFont="0" applyFill="0" applyBorder="0" applyAlignment="0" applyProtection="0"/>
    <xf numFmtId="9" fontId="29" fillId="0" borderId="0" applyFont="0" applyFill="0" applyBorder="0" applyAlignment="0" applyProtection="0"/>
    <xf numFmtId="0" fontId="5" fillId="0" borderId="0" applyNumberFormat="0" applyFont="0" applyBorder="0" applyAlignment="0"/>
    <xf numFmtId="0" fontId="5" fillId="26" borderId="0" applyNumberFormat="0" applyFont="0" applyFill="0" applyBorder="0" applyAlignment="0"/>
    <xf numFmtId="0" fontId="5" fillId="26" borderId="11" applyNumberFormat="0" applyFont="0" applyBorder="0" applyAlignment="0">
      <alignment horizontal="center" wrapText="1"/>
    </xf>
    <xf numFmtId="3" fontId="30" fillId="28" borderId="11" applyNumberFormat="0" applyBorder="0">
      <alignment horizontal="right" vertical="center" wrapText="1" indent="1"/>
    </xf>
    <xf numFmtId="0" fontId="4" fillId="29" borderId="0" applyNumberFormat="0" applyFont="0" applyBorder="0" applyAlignment="0"/>
    <xf numFmtId="3" fontId="27" fillId="30" borderId="12" applyNumberFormat="0" applyBorder="0" applyAlignment="0">
      <alignment vertical="center"/>
      <protection locked="0"/>
    </xf>
    <xf numFmtId="0" fontId="5" fillId="31" borderId="0" applyBorder="0"/>
    <xf numFmtId="172" fontId="4" fillId="0" borderId="0">
      <protection locked="0"/>
    </xf>
    <xf numFmtId="172" fontId="7" fillId="2" borderId="0" applyNumberFormat="0" applyBorder="0" applyAlignment="0" applyProtection="0"/>
    <xf numFmtId="172" fontId="7" fillId="3" borderId="0" applyNumberFormat="0" applyBorder="0" applyAlignment="0" applyProtection="0"/>
    <xf numFmtId="172" fontId="7" fillId="4" borderId="0" applyNumberFormat="0" applyBorder="0" applyAlignment="0" applyProtection="0"/>
    <xf numFmtId="172" fontId="7" fillId="5" borderId="0" applyNumberFormat="0" applyBorder="0" applyAlignment="0" applyProtection="0"/>
    <xf numFmtId="172" fontId="7" fillId="6" borderId="0" applyNumberFormat="0" applyBorder="0" applyAlignment="0" applyProtection="0"/>
    <xf numFmtId="172" fontId="7" fillId="7" borderId="0" applyNumberFormat="0" applyBorder="0" applyAlignment="0" applyProtection="0"/>
    <xf numFmtId="172" fontId="7" fillId="8" borderId="0" applyNumberFormat="0" applyBorder="0" applyAlignment="0" applyProtection="0"/>
    <xf numFmtId="172" fontId="7" fillId="9" borderId="0" applyNumberFormat="0" applyBorder="0" applyAlignment="0" applyProtection="0"/>
    <xf numFmtId="172" fontId="7" fillId="10" borderId="0" applyNumberFormat="0" applyBorder="0" applyAlignment="0" applyProtection="0"/>
    <xf numFmtId="172" fontId="7" fillId="5" borderId="0" applyNumberFormat="0" applyBorder="0" applyAlignment="0" applyProtection="0"/>
    <xf numFmtId="172" fontId="7" fillId="8" borderId="0" applyNumberFormat="0" applyBorder="0" applyAlignment="0" applyProtection="0"/>
    <xf numFmtId="172" fontId="7" fillId="11" borderId="0" applyNumberFormat="0" applyBorder="0" applyAlignment="0" applyProtection="0"/>
    <xf numFmtId="172" fontId="8" fillId="12" borderId="0" applyNumberFormat="0" applyBorder="0" applyAlignment="0" applyProtection="0"/>
    <xf numFmtId="172" fontId="8" fillId="9" borderId="0" applyNumberFormat="0" applyBorder="0" applyAlignment="0" applyProtection="0"/>
    <xf numFmtId="172" fontId="8" fillId="10" borderId="0" applyNumberFormat="0" applyBorder="0" applyAlignment="0" applyProtection="0"/>
    <xf numFmtId="172" fontId="8" fillId="13" borderId="0" applyNumberFormat="0" applyBorder="0" applyAlignment="0" applyProtection="0"/>
    <xf numFmtId="172" fontId="8" fillId="14" borderId="0" applyNumberFormat="0" applyBorder="0" applyAlignment="0" applyProtection="0"/>
    <xf numFmtId="172" fontId="8" fillId="15" borderId="0" applyNumberFormat="0" applyBorder="0" applyAlignment="0" applyProtection="0"/>
    <xf numFmtId="172" fontId="8" fillId="16" borderId="0" applyNumberFormat="0" applyBorder="0" applyAlignment="0" applyProtection="0"/>
    <xf numFmtId="172" fontId="8" fillId="17" borderId="0" applyNumberFormat="0" applyBorder="0" applyAlignment="0" applyProtection="0"/>
    <xf numFmtId="172" fontId="8" fillId="18" borderId="0" applyNumberFormat="0" applyBorder="0" applyAlignment="0" applyProtection="0"/>
    <xf numFmtId="172" fontId="8" fillId="13" borderId="0" applyNumberFormat="0" applyBorder="0" applyAlignment="0" applyProtection="0"/>
    <xf numFmtId="172" fontId="8" fillId="14" borderId="0" applyNumberFormat="0" applyBorder="0" applyAlignment="0" applyProtection="0"/>
    <xf numFmtId="172" fontId="8" fillId="19" borderId="0" applyNumberFormat="0" applyBorder="0" applyAlignment="0" applyProtection="0"/>
    <xf numFmtId="172" fontId="23" fillId="0" borderId="0" applyNumberFormat="0" applyFill="0" applyBorder="0" applyAlignment="0" applyProtection="0"/>
    <xf numFmtId="172" fontId="10" fillId="20" borderId="1" applyNumberFormat="0" applyAlignment="0" applyProtection="0"/>
    <xf numFmtId="172" fontId="18" fillId="0" borderId="2" applyNumberFormat="0" applyFill="0" applyAlignment="0" applyProtection="0"/>
    <xf numFmtId="172" fontId="5" fillId="21" borderId="3" applyNumberFormat="0" applyFont="0" applyAlignment="0" applyProtection="0"/>
    <xf numFmtId="172" fontId="17" fillId="7" borderId="1" applyNumberFormat="0" applyAlignment="0" applyProtection="0"/>
    <xf numFmtId="172" fontId="5" fillId="0" borderId="0" applyFont="0" applyFill="0" applyBorder="0" applyAlignment="0" applyProtection="0"/>
    <xf numFmtId="172" fontId="9" fillId="3" borderId="0" applyNumberFormat="0" applyBorder="0" applyAlignment="0" applyProtection="0"/>
    <xf numFmtId="172" fontId="28" fillId="0" borderId="0" applyNumberFormat="0" applyFont="0" applyFill="0" applyBorder="0" applyAlignment="0" applyProtection="0">
      <alignment vertical="top"/>
      <protection locked="0"/>
    </xf>
    <xf numFmtId="172" fontId="19" fillId="22" borderId="0" applyNumberFormat="0" applyBorder="0" applyAlignment="0" applyProtection="0"/>
    <xf numFmtId="9" fontId="5" fillId="0" borderId="0" applyFont="0" applyFill="0" applyBorder="0" applyAlignment="0" applyProtection="0"/>
    <xf numFmtId="172" fontId="27" fillId="32" borderId="0" applyNumberFormat="0" applyBorder="0">
      <alignment horizontal="right"/>
      <protection locked="0"/>
    </xf>
    <xf numFmtId="171" fontId="27" fillId="33" borderId="11" applyNumberFormat="0" applyBorder="0" applyAlignment="0">
      <alignment horizontal="right"/>
      <protection locked="0"/>
    </xf>
    <xf numFmtId="172" fontId="5" fillId="0" borderId="0" applyNumberFormat="0" applyFont="0" applyBorder="0" applyAlignment="0"/>
    <xf numFmtId="172" fontId="5" fillId="0" borderId="0" applyNumberFormat="0" applyFont="0" applyBorder="0" applyAlignment="0"/>
    <xf numFmtId="172" fontId="27" fillId="32" borderId="0" applyNumberFormat="0" applyBorder="0">
      <alignment horizontal="right"/>
      <protection locked="0"/>
    </xf>
    <xf numFmtId="3" fontId="32" fillId="27" borderId="11" applyBorder="0"/>
    <xf numFmtId="172" fontId="5" fillId="31" borderId="0" applyBorder="0"/>
    <xf numFmtId="172" fontId="4" fillId="24" borderId="0" applyNumberFormat="0" applyFont="0" applyBorder="0" applyAlignment="0" applyProtection="0">
      <protection locked="0"/>
    </xf>
    <xf numFmtId="172" fontId="5" fillId="26" borderId="11" applyNumberFormat="0" applyFont="0" applyBorder="0" applyAlignment="0">
      <alignment horizontal="center" wrapText="1"/>
    </xf>
    <xf numFmtId="172" fontId="5" fillId="26" borderId="0" applyNumberFormat="0" applyFont="0" applyFill="0" applyBorder="0" applyAlignment="0"/>
    <xf numFmtId="172" fontId="4" fillId="29" borderId="0" applyNumberFormat="0" applyFont="0" applyBorder="0" applyAlignment="0"/>
    <xf numFmtId="172" fontId="31" fillId="0" borderId="0" applyNumberFormat="0" applyBorder="0" applyAlignment="0"/>
    <xf numFmtId="172" fontId="26" fillId="27" borderId="10" applyNumberFormat="0" applyFont="0" applyBorder="0" applyAlignment="0"/>
    <xf numFmtId="172" fontId="33" fillId="0" borderId="0" applyFill="0" applyBorder="0">
      <alignment horizontal="center" vertical="center"/>
    </xf>
    <xf numFmtId="172" fontId="13" fillId="4" borderId="0" applyNumberFormat="0" applyBorder="0" applyAlignment="0" applyProtection="0"/>
    <xf numFmtId="172" fontId="20" fillId="20" borderId="4" applyNumberFormat="0" applyAlignment="0" applyProtection="0"/>
    <xf numFmtId="172" fontId="5" fillId="0" borderId="0" applyNumberFormat="0" applyFill="0" applyBorder="0" applyAlignment="0" applyProtection="0"/>
    <xf numFmtId="172" fontId="12" fillId="0" borderId="0" applyNumberFormat="0" applyFill="0" applyBorder="0" applyAlignment="0" applyProtection="0"/>
    <xf numFmtId="172" fontId="21" fillId="0" borderId="0" applyNumberFormat="0" applyFill="0" applyBorder="0" applyAlignment="0" applyProtection="0"/>
    <xf numFmtId="172" fontId="14" fillId="0" borderId="5" applyNumberFormat="0" applyFill="0" applyAlignment="0" applyProtection="0"/>
    <xf numFmtId="172" fontId="15" fillId="0" borderId="6" applyNumberFormat="0" applyFill="0" applyAlignment="0" applyProtection="0"/>
    <xf numFmtId="172" fontId="16" fillId="0" borderId="7" applyNumberFormat="0" applyFill="0" applyAlignment="0" applyProtection="0"/>
    <xf numFmtId="172" fontId="16" fillId="0" borderId="0" applyNumberFormat="0" applyFill="0" applyBorder="0" applyAlignment="0" applyProtection="0"/>
    <xf numFmtId="172" fontId="22" fillId="0" borderId="8" applyNumberFormat="0" applyFill="0" applyAlignment="0" applyProtection="0"/>
    <xf numFmtId="172" fontId="11" fillId="23" borderId="9" applyNumberFormat="0" applyAlignment="0" applyProtection="0"/>
    <xf numFmtId="165" fontId="4" fillId="0" borderId="0" applyFont="0" applyFill="0" applyBorder="0" applyAlignment="0" applyProtection="0"/>
    <xf numFmtId="166" fontId="4" fillId="0" borderId="0" applyFont="0" applyFill="0" applyBorder="0" applyAlignment="0" applyProtection="0"/>
    <xf numFmtId="172" fontId="5" fillId="0" borderId="0"/>
    <xf numFmtId="172" fontId="5" fillId="0" borderId="14" applyNumberFormat="0" applyFont="0" applyBorder="0" applyAlignment="0">
      <alignment horizontal="left" indent="1"/>
    </xf>
    <xf numFmtId="0" fontId="35" fillId="0" borderId="0"/>
    <xf numFmtId="0" fontId="2"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13" fillId="4" borderId="0" applyNumberFormat="0" applyBorder="0" applyAlignment="0" applyProtection="0"/>
    <xf numFmtId="0" fontId="10" fillId="20" borderId="1" applyNumberFormat="0" applyAlignment="0" applyProtection="0"/>
    <xf numFmtId="0" fontId="11" fillId="23" borderId="9" applyNumberFormat="0" applyAlignment="0" applyProtection="0"/>
    <xf numFmtId="0" fontId="18" fillId="0" borderId="2" applyNumberFormat="0" applyFill="0" applyAlignment="0" applyProtection="0"/>
    <xf numFmtId="0" fontId="16" fillId="0" borderId="0" applyNumberFormat="0" applyFill="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17" fillId="7" borderId="1" applyNumberFormat="0" applyAlignment="0" applyProtection="0"/>
    <xf numFmtId="0" fontId="9" fillId="3" borderId="0" applyNumberFormat="0" applyBorder="0" applyAlignment="0" applyProtection="0"/>
    <xf numFmtId="0" fontId="19" fillId="22" borderId="0" applyNumberFormat="0" applyBorder="0" applyAlignment="0" applyProtection="0"/>
    <xf numFmtId="0" fontId="7" fillId="21" borderId="3" applyNumberFormat="0" applyFont="0" applyAlignment="0" applyProtection="0"/>
    <xf numFmtId="0" fontId="20" fillId="20" borderId="4" applyNumberFormat="0" applyAlignment="0" applyProtection="0"/>
    <xf numFmtId="0" fontId="23" fillId="0" borderId="0" applyNumberFormat="0" applyFill="0" applyBorder="0" applyAlignment="0" applyProtection="0"/>
    <xf numFmtId="0" fontId="12" fillId="0" borderId="0" applyNumberFormat="0" applyFill="0" applyBorder="0" applyAlignment="0" applyProtection="0"/>
    <xf numFmtId="0" fontId="21" fillId="0" borderId="0" applyNumberFormat="0" applyFill="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37" fillId="0" borderId="0"/>
    <xf numFmtId="0" fontId="2" fillId="26" borderId="15" applyNumberFormat="0" applyFont="0" applyBorder="0" applyAlignment="0">
      <alignment horizontal="center" wrapText="1"/>
    </xf>
    <xf numFmtId="0" fontId="27" fillId="32" borderId="0" applyNumberFormat="0" applyBorder="0">
      <alignment horizontal="right"/>
      <protection locked="0"/>
    </xf>
    <xf numFmtId="9" fontId="37" fillId="0" borderId="0" applyFont="0" applyFill="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23" fillId="0" borderId="0" applyNumberFormat="0" applyFill="0" applyBorder="0" applyAlignment="0" applyProtection="0"/>
    <xf numFmtId="0" fontId="9" fillId="3" borderId="0" applyNumberFormat="0" applyBorder="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8" fillId="0" borderId="2" applyNumberFormat="0" applyFill="0" applyAlignment="0" applyProtection="0"/>
    <xf numFmtId="0" fontId="11" fillId="23" borderId="9" applyNumberFormat="0" applyAlignment="0" applyProtection="0"/>
    <xf numFmtId="0" fontId="18" fillId="0" borderId="2" applyNumberFormat="0" applyFill="0" applyAlignment="0" applyProtection="0"/>
    <xf numFmtId="0" fontId="11" fillId="23" borderId="9" applyNumberFormat="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2" fillId="21" borderId="3" applyNumberFormat="0" applyFont="0" applyAlignment="0" applyProtection="0"/>
    <xf numFmtId="3" fontId="38" fillId="0" borderId="12" applyBorder="0">
      <alignment vertical="center"/>
      <protection locked="0"/>
    </xf>
    <xf numFmtId="164" fontId="37" fillId="0" borderId="0" applyFont="0" applyFill="0" applyBorder="0" applyAlignment="0" applyProtection="0"/>
    <xf numFmtId="0" fontId="2" fillId="31" borderId="12" applyBorder="0"/>
    <xf numFmtId="0" fontId="2" fillId="31" borderId="12" applyBorder="0"/>
    <xf numFmtId="0" fontId="37" fillId="31" borderId="12" applyBorder="0"/>
    <xf numFmtId="0" fontId="17" fillId="7" borderId="1" applyNumberFormat="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7" fillId="21" borderId="3" applyNumberFormat="0" applyFont="0" applyAlignment="0" applyProtection="0"/>
    <xf numFmtId="0" fontId="9" fillId="3" borderId="0" applyNumberFormat="0" applyBorder="0" applyAlignment="0" applyProtection="0"/>
    <xf numFmtId="0" fontId="13" fillId="4" borderId="0" applyNumberFormat="0" applyBorder="0" applyAlignment="0" applyProtection="0"/>
    <xf numFmtId="0" fontId="17" fillId="7" borderId="1" applyNumberFormat="0" applyAlignment="0" applyProtection="0"/>
    <xf numFmtId="0" fontId="9" fillId="3" borderId="0" applyNumberFormat="0" applyBorder="0" applyAlignment="0" applyProtection="0"/>
    <xf numFmtId="0" fontId="10" fillId="20" borderId="1" applyNumberFormat="0" applyAlignment="0" applyProtection="0"/>
    <xf numFmtId="0" fontId="18" fillId="0" borderId="2" applyNumberFormat="0" applyFill="0" applyAlignment="0" applyProtection="0"/>
    <xf numFmtId="0" fontId="18" fillId="0" borderId="2" applyNumberFormat="0" applyFill="0" applyAlignment="0" applyProtection="0"/>
    <xf numFmtId="164" fontId="37" fillId="0" borderId="0" applyFont="0" applyFill="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74" fontId="39" fillId="0" borderId="19" applyBorder="0">
      <alignment horizontal="center" vertical="center"/>
    </xf>
    <xf numFmtId="175" fontId="37" fillId="0" borderId="0"/>
    <xf numFmtId="0" fontId="37" fillId="21" borderId="3" applyNumberFormat="0" applyFont="0" applyAlignment="0" applyProtection="0"/>
    <xf numFmtId="0" fontId="37" fillId="21" borderId="3" applyNumberFormat="0" applyFont="0" applyAlignment="0" applyProtection="0"/>
    <xf numFmtId="0" fontId="21" fillId="0" borderId="0" applyNumberFormat="0" applyFill="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20" fillId="20" borderId="4" applyNumberFormat="0" applyAlignment="0" applyProtection="0"/>
    <xf numFmtId="9" fontId="38" fillId="0" borderId="15">
      <alignment vertical="center"/>
    </xf>
    <xf numFmtId="0" fontId="2" fillId="31" borderId="0" applyNumberFormat="0" applyFont="0" applyBorder="0" applyAlignment="0"/>
    <xf numFmtId="0" fontId="2" fillId="30" borderId="0" applyNumberFormat="0" applyBorder="0">
      <alignment horizontal="center" vertical="center" wrapText="1"/>
    </xf>
    <xf numFmtId="0" fontId="2" fillId="29" borderId="0" applyNumberFormat="0" applyFont="0" applyBorder="0" applyAlignment="0"/>
    <xf numFmtId="0" fontId="40" fillId="0" borderId="12" applyFill="0" applyBorder="0">
      <alignment horizontal="center" vertical="center"/>
    </xf>
    <xf numFmtId="10" fontId="31" fillId="0" borderId="16" applyNumberFormat="0" applyBorder="0" applyAlignment="0"/>
    <xf numFmtId="0" fontId="37" fillId="26" borderId="15">
      <alignment horizontal="center" wrapText="1"/>
    </xf>
    <xf numFmtId="0" fontId="37" fillId="26" borderId="15">
      <alignment horizontal="left"/>
    </xf>
    <xf numFmtId="3" fontId="37" fillId="33" borderId="15">
      <alignment horizontal="right"/>
      <protection locked="0"/>
    </xf>
    <xf numFmtId="169" fontId="37" fillId="33" borderId="15">
      <alignment horizontal="right"/>
      <protection locked="0"/>
    </xf>
    <xf numFmtId="0" fontId="37" fillId="31" borderId="0" applyBorder="0"/>
    <xf numFmtId="0" fontId="13" fillId="4" borderId="0" applyNumberFormat="0" applyBorder="0" applyAlignment="0" applyProtection="0"/>
    <xf numFmtId="0" fontId="12" fillId="0" borderId="0" applyNumberFormat="0" applyFill="0" applyBorder="0" applyAlignment="0" applyProtection="0"/>
    <xf numFmtId="0" fontId="20" fillId="20" borderId="4" applyNumberFormat="0" applyAlignment="0" applyProtection="0"/>
    <xf numFmtId="0" fontId="37" fillId="0" borderId="0" applyNumberFormat="0" applyFill="0" applyBorder="0" applyAlignment="0" applyProtection="0"/>
    <xf numFmtId="0" fontId="22" fillId="0" borderId="8" applyNumberFormat="0" applyFill="0" applyAlignment="0" applyProtection="0"/>
    <xf numFmtId="0" fontId="17" fillId="7" borderId="1" applyNumberFormat="0" applyAlignment="0" applyProtection="0"/>
    <xf numFmtId="0" fontId="11" fillId="23" borderId="9" applyNumberFormat="0" applyAlignment="0" applyProtection="0"/>
    <xf numFmtId="0" fontId="23"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21" fillId="0" borderId="0" applyNumberFormat="0" applyFill="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21" fillId="0" borderId="0" applyNumberFormat="0" applyFill="0" applyBorder="0" applyAlignment="0" applyProtection="0"/>
    <xf numFmtId="0" fontId="22" fillId="0" borderId="8" applyNumberFormat="0" applyFill="0" applyAlignment="0" applyProtection="0"/>
    <xf numFmtId="0" fontId="22" fillId="0" borderId="8" applyNumberFormat="0" applyFill="0" applyAlignment="0" applyProtection="0"/>
    <xf numFmtId="0" fontId="20" fillId="20" borderId="4" applyNumberFormat="0" applyAlignment="0" applyProtection="0"/>
    <xf numFmtId="0" fontId="9" fillId="3" borderId="0" applyNumberFormat="0" applyBorder="0" applyAlignment="0" applyProtection="0"/>
    <xf numFmtId="0" fontId="13" fillId="4" borderId="0" applyNumberFormat="0" applyBorder="0" applyAlignment="0" applyProtection="0"/>
    <xf numFmtId="0" fontId="23" fillId="0" borderId="0" applyNumberFormat="0" applyFill="0" applyBorder="0" applyAlignment="0" applyProtection="0"/>
    <xf numFmtId="0" fontId="11" fillId="23" borderId="9" applyNumberFormat="0" applyAlignment="0" applyProtection="0"/>
    <xf numFmtId="0" fontId="23" fillId="0" borderId="0" applyNumberFormat="0" applyFill="0" applyBorder="0" applyAlignment="0" applyProtection="0"/>
    <xf numFmtId="0" fontId="1" fillId="0" borderId="0"/>
    <xf numFmtId="0" fontId="2" fillId="26" borderId="15" applyNumberFormat="0" applyFont="0" applyBorder="0" applyAlignment="0">
      <alignment horizontal="center" wrapText="1"/>
    </xf>
    <xf numFmtId="9" fontId="1" fillId="0" borderId="0" applyFont="0" applyFill="0" applyBorder="0" applyAlignment="0" applyProtection="0"/>
  </cellStyleXfs>
  <cellXfs count="213">
    <xf numFmtId="0" fontId="0" fillId="0" borderId="0" xfId="0"/>
    <xf numFmtId="0" fontId="3" fillId="0" borderId="0" xfId="0" applyFont="1" applyAlignment="1">
      <alignment horizontal="center"/>
    </xf>
    <xf numFmtId="0" fontId="3" fillId="0" borderId="0" xfId="0" applyFont="1" applyAlignment="1">
      <alignment horizontal="center" wrapText="1"/>
    </xf>
    <xf numFmtId="0" fontId="3" fillId="0" borderId="0" xfId="0" applyFont="1" applyAlignment="1">
      <alignment horizontal="right"/>
    </xf>
    <xf numFmtId="0" fontId="3" fillId="0" borderId="0" xfId="0" applyFont="1" applyAlignment="1">
      <alignment horizontal="left"/>
    </xf>
    <xf numFmtId="169" fontId="0" fillId="0" borderId="0" xfId="0" applyNumberFormat="1" applyAlignment="1">
      <alignment horizontal="center"/>
    </xf>
    <xf numFmtId="2" fontId="0" fillId="0" borderId="0" xfId="0" applyNumberFormat="1"/>
    <xf numFmtId="0" fontId="7" fillId="0" borderId="0" xfId="4"/>
    <xf numFmtId="0" fontId="0" fillId="0" borderId="0" xfId="0" applyAlignment="1">
      <alignment horizontal="center"/>
    </xf>
    <xf numFmtId="0" fontId="0" fillId="0" borderId="0" xfId="0" applyAlignment="1">
      <alignment horizontal="right"/>
    </xf>
    <xf numFmtId="0" fontId="24" fillId="0" borderId="0" xfId="4" applyFont="1"/>
    <xf numFmtId="0" fontId="3" fillId="35" borderId="0" xfId="0" applyFont="1" applyFill="1" applyBorder="1"/>
    <xf numFmtId="0" fontId="0" fillId="35" borderId="0" xfId="0" applyFill="1"/>
    <xf numFmtId="0" fontId="2" fillId="35" borderId="0" xfId="5" applyFill="1"/>
    <xf numFmtId="0" fontId="5" fillId="35" borderId="0" xfId="3" applyFill="1" applyProtection="1">
      <protection locked="0"/>
    </xf>
    <xf numFmtId="0" fontId="3" fillId="35" borderId="0" xfId="0" applyFont="1" applyFill="1"/>
    <xf numFmtId="170" fontId="0" fillId="35" borderId="0" xfId="0" applyNumberFormat="1" applyFill="1"/>
    <xf numFmtId="0" fontId="7" fillId="35" borderId="0" xfId="4" applyFill="1"/>
    <xf numFmtId="0" fontId="24" fillId="35" borderId="0" xfId="4" applyFont="1" applyFill="1"/>
    <xf numFmtId="0" fontId="24" fillId="35" borderId="0" xfId="4" applyFont="1" applyFill="1" applyAlignment="1">
      <alignment vertical="center"/>
    </xf>
    <xf numFmtId="0" fontId="7" fillId="35" borderId="0" xfId="4" applyFill="1" applyAlignment="1">
      <alignment vertical="center"/>
    </xf>
    <xf numFmtId="0" fontId="0" fillId="35" borderId="0" xfId="0" applyFill="1" applyAlignment="1">
      <alignment horizontal="right"/>
    </xf>
    <xf numFmtId="0" fontId="0" fillId="35" borderId="0" xfId="0" applyFill="1" applyAlignment="1">
      <alignment horizontal="center"/>
    </xf>
    <xf numFmtId="9" fontId="3" fillId="35" borderId="0" xfId="6" applyFont="1" applyFill="1"/>
    <xf numFmtId="3" fontId="3" fillId="35" borderId="0" xfId="1" applyNumberFormat="1" applyFont="1" applyFill="1" applyBorder="1"/>
    <xf numFmtId="0" fontId="34" fillId="35" borderId="0" xfId="4" applyFont="1" applyFill="1" applyAlignment="1">
      <alignment vertical="center"/>
    </xf>
    <xf numFmtId="0" fontId="26" fillId="35" borderId="0" xfId="10" applyFont="1" applyFill="1" applyAlignment="1">
      <alignment vertical="center"/>
    </xf>
    <xf numFmtId="0" fontId="0" fillId="0" borderId="0" xfId="0" applyAlignment="1">
      <alignment wrapText="1"/>
    </xf>
    <xf numFmtId="0" fontId="5" fillId="35" borderId="0" xfId="3" applyFill="1" applyBorder="1" applyAlignment="1">
      <alignment horizontal="left" vertical="top"/>
    </xf>
    <xf numFmtId="0" fontId="4" fillId="35" borderId="0" xfId="0" applyFont="1" applyFill="1"/>
    <xf numFmtId="49" fontId="2" fillId="0" borderId="0" xfId="0" applyNumberFormat="1" applyFont="1" applyAlignment="1">
      <alignment horizontal="left"/>
    </xf>
    <xf numFmtId="49" fontId="6" fillId="0" borderId="0" xfId="0" applyNumberFormat="1" applyFont="1" applyAlignment="1">
      <alignment horizontal="left"/>
    </xf>
    <xf numFmtId="3" fontId="2" fillId="0" borderId="0" xfId="0" applyNumberFormat="1" applyFont="1" applyFill="1" applyBorder="1" applyAlignment="1">
      <alignment horizontal="right"/>
    </xf>
    <xf numFmtId="3" fontId="2" fillId="36" borderId="20" xfId="0" quotePrefix="1" applyNumberFormat="1" applyFont="1" applyFill="1" applyBorder="1" applyAlignment="1">
      <alignment horizontal="right"/>
    </xf>
    <xf numFmtId="3" fontId="2" fillId="36" borderId="14" xfId="0" quotePrefix="1" applyNumberFormat="1" applyFont="1" applyFill="1" applyBorder="1" applyAlignment="1">
      <alignment horizontal="right"/>
    </xf>
    <xf numFmtId="0" fontId="36" fillId="35" borderId="0" xfId="0" applyFont="1" applyFill="1" applyAlignment="1" applyProtection="1">
      <alignment horizontal="center" vertical="center"/>
      <protection locked="0"/>
    </xf>
    <xf numFmtId="0" fontId="43" fillId="35" borderId="0" xfId="0" applyFont="1" applyFill="1" applyBorder="1" applyAlignment="1">
      <alignment horizontal="center" vertical="center"/>
    </xf>
    <xf numFmtId="0" fontId="2" fillId="35" borderId="0" xfId="0" applyFont="1" applyFill="1" applyBorder="1" applyAlignment="1">
      <alignment horizontal="center" vertical="center"/>
    </xf>
    <xf numFmtId="0" fontId="2" fillId="35" borderId="0" xfId="3" applyFont="1" applyFill="1" applyProtection="1">
      <protection locked="0"/>
    </xf>
    <xf numFmtId="0" fontId="48" fillId="35" borderId="0" xfId="3" applyFont="1" applyFill="1" applyProtection="1">
      <protection locked="0"/>
    </xf>
    <xf numFmtId="3" fontId="0" fillId="40" borderId="18" xfId="0" applyNumberFormat="1" applyFill="1" applyBorder="1" applyAlignment="1">
      <alignment horizontal="right"/>
    </xf>
    <xf numFmtId="3" fontId="0" fillId="40" borderId="20" xfId="0" applyNumberFormat="1" applyFill="1" applyBorder="1" applyAlignment="1">
      <alignment horizontal="right"/>
    </xf>
    <xf numFmtId="3" fontId="0" fillId="40" borderId="17" xfId="0" applyNumberFormat="1" applyFill="1" applyBorder="1" applyAlignment="1">
      <alignment horizontal="right"/>
    </xf>
    <xf numFmtId="3" fontId="3" fillId="36" borderId="17" xfId="0" quotePrefix="1" applyNumberFormat="1" applyFont="1" applyFill="1" applyBorder="1" applyAlignment="1">
      <alignment horizontal="right"/>
    </xf>
    <xf numFmtId="0" fontId="2" fillId="0" borderId="0" xfId="0" applyFont="1"/>
    <xf numFmtId="0" fontId="26" fillId="41" borderId="14" xfId="0" applyFont="1" applyFill="1" applyBorder="1" applyAlignment="1">
      <alignment horizontal="left"/>
    </xf>
    <xf numFmtId="0" fontId="26" fillId="41" borderId="19" xfId="0" applyFont="1" applyFill="1" applyBorder="1" applyAlignment="1">
      <alignment horizontal="center" vertical="center"/>
    </xf>
    <xf numFmtId="0" fontId="2" fillId="41" borderId="19" xfId="0" applyFont="1" applyFill="1" applyBorder="1" applyAlignment="1">
      <alignment horizontal="center" vertical="center"/>
    </xf>
    <xf numFmtId="0" fontId="49" fillId="0" borderId="0" xfId="0" applyFont="1"/>
    <xf numFmtId="0" fontId="50" fillId="0" borderId="0" xfId="0" applyFont="1"/>
    <xf numFmtId="0" fontId="26" fillId="41" borderId="19" xfId="0" applyFont="1" applyFill="1" applyBorder="1"/>
    <xf numFmtId="3" fontId="0" fillId="36" borderId="17" xfId="0" applyNumberFormat="1" applyFill="1" applyBorder="1" applyAlignment="1">
      <alignment horizontal="right"/>
    </xf>
    <xf numFmtId="3" fontId="2" fillId="37" borderId="18" xfId="0" applyNumberFormat="1" applyFont="1" applyFill="1" applyBorder="1" applyAlignment="1" applyProtection="1">
      <alignment horizontal="right"/>
      <protection locked="0"/>
    </xf>
    <xf numFmtId="3" fontId="2" fillId="37" borderId="20" xfId="0" applyNumberFormat="1" applyFont="1" applyFill="1" applyBorder="1" applyAlignment="1" applyProtection="1">
      <alignment horizontal="right"/>
      <protection locked="0"/>
    </xf>
    <xf numFmtId="3" fontId="2" fillId="37" borderId="17" xfId="0" applyNumberFormat="1" applyFont="1" applyFill="1" applyBorder="1" applyAlignment="1" applyProtection="1">
      <alignment horizontal="right"/>
      <protection locked="0"/>
    </xf>
    <xf numFmtId="0" fontId="2" fillId="35" borderId="0" xfId="0" applyFont="1" applyFill="1" applyAlignment="1">
      <alignment horizontal="right"/>
    </xf>
    <xf numFmtId="49" fontId="54" fillId="0" borderId="0" xfId="0" applyNumberFormat="1" applyFont="1" applyAlignment="1">
      <alignment horizontal="left"/>
    </xf>
    <xf numFmtId="0" fontId="0" fillId="0" borderId="0" xfId="0" applyBorder="1"/>
    <xf numFmtId="0" fontId="53" fillId="0" borderId="0" xfId="0" applyFont="1"/>
    <xf numFmtId="0" fontId="50" fillId="0" borderId="0" xfId="0" applyFont="1" applyAlignment="1">
      <alignment vertical="top"/>
    </xf>
    <xf numFmtId="0" fontId="56" fillId="0" borderId="0" xfId="0" applyFont="1" applyAlignment="1">
      <alignment vertical="center"/>
    </xf>
    <xf numFmtId="0" fontId="3" fillId="0" borderId="0" xfId="0" applyFont="1"/>
    <xf numFmtId="0" fontId="3" fillId="45" borderId="0" xfId="0" applyFont="1" applyFill="1" applyAlignment="1">
      <alignment horizontal="right"/>
    </xf>
    <xf numFmtId="0" fontId="3" fillId="45" borderId="0" xfId="0" applyFont="1" applyFill="1" applyAlignment="1">
      <alignment horizontal="center"/>
    </xf>
    <xf numFmtId="0" fontId="0" fillId="45" borderId="0" xfId="0" applyFill="1"/>
    <xf numFmtId="0" fontId="0" fillId="37" borderId="0" xfId="0" applyFill="1"/>
    <xf numFmtId="0" fontId="0" fillId="0" borderId="0" xfId="0" applyFill="1"/>
    <xf numFmtId="0" fontId="0" fillId="0" borderId="0" xfId="0" applyFill="1" applyAlignment="1">
      <alignment horizontal="center"/>
    </xf>
    <xf numFmtId="0" fontId="3" fillId="0" borderId="0" xfId="0" applyFont="1" applyFill="1" applyAlignment="1">
      <alignment horizontal="center"/>
    </xf>
    <xf numFmtId="0" fontId="2" fillId="0" borderId="0" xfId="0" applyFont="1" applyFill="1" applyAlignment="1">
      <alignment horizontal="right"/>
    </xf>
    <xf numFmtId="0" fontId="2" fillId="0" borderId="0" xfId="0" applyFont="1" applyFill="1" applyAlignment="1">
      <alignment horizontal="center"/>
    </xf>
    <xf numFmtId="171" fontId="0" fillId="0" borderId="0" xfId="0" applyNumberFormat="1" applyFill="1"/>
    <xf numFmtId="0" fontId="3" fillId="0" borderId="0" xfId="0" applyFont="1" applyFill="1" applyAlignment="1">
      <alignment horizontal="right"/>
    </xf>
    <xf numFmtId="1" fontId="0" fillId="0" borderId="0" xfId="0" applyNumberFormat="1" applyFill="1"/>
    <xf numFmtId="0" fontId="6" fillId="0" borderId="0" xfId="0" applyFont="1" applyAlignment="1">
      <alignment horizontal="right"/>
    </xf>
    <xf numFmtId="0" fontId="0" fillId="48" borderId="0" xfId="0" applyFill="1" applyAlignment="1">
      <alignment horizontal="center"/>
    </xf>
    <xf numFmtId="173" fontId="0" fillId="47" borderId="0" xfId="0" applyNumberFormat="1" applyFill="1"/>
    <xf numFmtId="173" fontId="0" fillId="47" borderId="0" xfId="6" applyNumberFormat="1" applyFont="1" applyFill="1"/>
    <xf numFmtId="0" fontId="3" fillId="0" borderId="0" xfId="0" applyFont="1" applyFill="1"/>
    <xf numFmtId="169" fontId="2" fillId="0" borderId="0" xfId="0" applyNumberFormat="1" applyFont="1" applyFill="1" applyAlignment="1">
      <alignment horizontal="center"/>
    </xf>
    <xf numFmtId="0" fontId="0" fillId="49" borderId="0" xfId="0" applyFill="1" applyAlignment="1">
      <alignment horizontal="center"/>
    </xf>
    <xf numFmtId="0" fontId="3" fillId="50" borderId="0" xfId="0" applyFont="1" applyFill="1" applyAlignment="1">
      <alignment horizontal="center"/>
    </xf>
    <xf numFmtId="0" fontId="57" fillId="50" borderId="0" xfId="0" applyFont="1" applyFill="1" applyAlignment="1">
      <alignment horizontal="center"/>
    </xf>
    <xf numFmtId="9" fontId="2" fillId="50" borderId="0" xfId="0" applyNumberFormat="1" applyFont="1" applyFill="1" applyAlignment="1">
      <alignment horizontal="center"/>
    </xf>
    <xf numFmtId="173" fontId="2" fillId="50" borderId="0" xfId="0" applyNumberFormat="1" applyFont="1" applyFill="1" applyAlignment="1">
      <alignment horizontal="center"/>
    </xf>
    <xf numFmtId="10" fontId="2" fillId="50" borderId="0" xfId="0" applyNumberFormat="1" applyFont="1" applyFill="1" applyAlignment="1">
      <alignment horizontal="center"/>
    </xf>
    <xf numFmtId="169" fontId="2" fillId="50" borderId="0" xfId="0" applyNumberFormat="1" applyFont="1" applyFill="1" applyAlignment="1">
      <alignment horizontal="center"/>
    </xf>
    <xf numFmtId="169" fontId="0" fillId="50" borderId="0" xfId="0" applyNumberFormat="1" applyFill="1" applyAlignment="1">
      <alignment horizontal="center"/>
    </xf>
    <xf numFmtId="10" fontId="0" fillId="50" borderId="0" xfId="0" applyNumberFormat="1" applyFill="1" applyAlignment="1">
      <alignment horizontal="center"/>
    </xf>
    <xf numFmtId="10" fontId="0" fillId="50" borderId="0" xfId="6" applyNumberFormat="1" applyFont="1" applyFill="1" applyAlignment="1">
      <alignment horizontal="center"/>
    </xf>
    <xf numFmtId="173" fontId="0" fillId="46" borderId="0" xfId="6" applyNumberFormat="1" applyFont="1" applyFill="1" applyAlignment="1">
      <alignment horizontal="center"/>
    </xf>
    <xf numFmtId="0" fontId="1" fillId="0" borderId="0" xfId="278"/>
    <xf numFmtId="0" fontId="3" fillId="41" borderId="14" xfId="278" applyFont="1" applyFill="1" applyBorder="1" applyAlignment="1" applyProtection="1">
      <alignment horizontal="center" vertical="center"/>
      <protection hidden="1"/>
    </xf>
    <xf numFmtId="0" fontId="3" fillId="41" borderId="17" xfId="278" applyFont="1" applyFill="1" applyBorder="1" applyAlignment="1" applyProtection="1">
      <alignment horizontal="center" vertical="center"/>
      <protection hidden="1"/>
    </xf>
    <xf numFmtId="0" fontId="2" fillId="0" borderId="0" xfId="278" applyFont="1" applyAlignment="1" applyProtection="1">
      <alignment vertical="center"/>
      <protection hidden="1"/>
    </xf>
    <xf numFmtId="0" fontId="2" fillId="41" borderId="21" xfId="279" applyFont="1" applyFill="1" applyBorder="1" applyAlignment="1" applyProtection="1">
      <alignment horizontal="left" vertical="center" wrapText="1"/>
      <protection hidden="1"/>
    </xf>
    <xf numFmtId="0" fontId="49" fillId="0" borderId="0" xfId="278" applyFont="1" applyAlignment="1" applyProtection="1">
      <alignment vertical="center"/>
      <protection hidden="1"/>
    </xf>
    <xf numFmtId="0" fontId="53" fillId="0" borderId="0" xfId="279" applyFont="1" applyFill="1" applyBorder="1" applyAlignment="1" applyProtection="1">
      <alignment horizontal="center" vertical="center"/>
      <protection hidden="1"/>
    </xf>
    <xf numFmtId="169" fontId="53" fillId="0" borderId="0" xfId="280" applyNumberFormat="1" applyFont="1" applyFill="1" applyBorder="1" applyAlignment="1" applyProtection="1">
      <alignment vertical="center"/>
      <protection locked="0"/>
    </xf>
    <xf numFmtId="0" fontId="0" fillId="0" borderId="0" xfId="0" applyAlignment="1">
      <alignment horizontal="left"/>
    </xf>
    <xf numFmtId="0" fontId="60" fillId="0" borderId="0" xfId="278" applyFont="1" applyAlignment="1">
      <alignment horizontal="right"/>
    </xf>
    <xf numFmtId="3" fontId="0" fillId="0" borderId="0" xfId="0" applyNumberFormat="1"/>
    <xf numFmtId="1" fontId="0" fillId="46" borderId="0" xfId="0" applyNumberFormat="1" applyFill="1"/>
    <xf numFmtId="169" fontId="3" fillId="50" borderId="0" xfId="0" applyNumberFormat="1" applyFont="1" applyFill="1" applyAlignment="1">
      <alignment horizontal="center"/>
    </xf>
    <xf numFmtId="49" fontId="0" fillId="47" borderId="0" xfId="0" applyNumberFormat="1" applyFill="1"/>
    <xf numFmtId="0" fontId="0" fillId="47" borderId="0" xfId="0" applyFill="1" applyAlignment="1">
      <alignment horizontal="center"/>
    </xf>
    <xf numFmtId="9" fontId="0" fillId="47" borderId="0" xfId="0" applyNumberFormat="1" applyFill="1"/>
    <xf numFmtId="173" fontId="0" fillId="47" borderId="0" xfId="0" applyNumberFormat="1" applyFill="1" applyAlignment="1">
      <alignment horizontal="center"/>
    </xf>
    <xf numFmtId="1" fontId="0" fillId="47" borderId="0" xfId="0" applyNumberFormat="1" applyFill="1"/>
    <xf numFmtId="1" fontId="0" fillId="50" borderId="0" xfId="0" applyNumberFormat="1" applyFill="1"/>
    <xf numFmtId="0" fontId="3" fillId="41" borderId="21" xfId="279" applyFont="1" applyFill="1" applyBorder="1" applyAlignment="1" applyProtection="1">
      <alignment horizontal="left" vertical="center"/>
      <protection hidden="1"/>
    </xf>
    <xf numFmtId="0" fontId="51" fillId="0" borderId="0" xfId="0" applyFont="1"/>
    <xf numFmtId="0" fontId="2" fillId="41" borderId="22" xfId="279" applyFont="1" applyFill="1" applyBorder="1" applyAlignment="1" applyProtection="1">
      <alignment horizontal="left" vertical="center" wrapText="1"/>
      <protection hidden="1"/>
    </xf>
    <xf numFmtId="49" fontId="54" fillId="35" borderId="0" xfId="0" applyNumberFormat="1" applyFont="1" applyFill="1" applyAlignment="1">
      <alignment horizontal="left"/>
    </xf>
    <xf numFmtId="0" fontId="3" fillId="0" borderId="0" xfId="278" applyFont="1" applyAlignment="1" applyProtection="1">
      <alignment horizontal="right"/>
      <protection hidden="1"/>
    </xf>
    <xf numFmtId="0" fontId="3" fillId="35" borderId="0" xfId="0" applyFont="1" applyFill="1" applyAlignment="1">
      <alignment horizontal="right"/>
    </xf>
    <xf numFmtId="0" fontId="2" fillId="37" borderId="20" xfId="0" applyFont="1" applyFill="1" applyBorder="1" applyAlignment="1" applyProtection="1">
      <alignment horizontal="left" wrapText="1"/>
      <protection locked="0"/>
    </xf>
    <xf numFmtId="0" fontId="3" fillId="44" borderId="22" xfId="0" applyFont="1" applyFill="1" applyBorder="1" applyAlignment="1">
      <alignment horizontal="center"/>
    </xf>
    <xf numFmtId="0" fontId="3" fillId="0" borderId="0" xfId="0" applyFont="1" applyAlignment="1">
      <alignment vertical="center"/>
    </xf>
    <xf numFmtId="0" fontId="2" fillId="51" borderId="22" xfId="0" applyFont="1" applyFill="1" applyBorder="1" applyAlignment="1">
      <alignment horizontal="center"/>
    </xf>
    <xf numFmtId="0" fontId="2" fillId="34" borderId="22" xfId="0" applyFont="1" applyFill="1" applyBorder="1"/>
    <xf numFmtId="1" fontId="0" fillId="0" borderId="0" xfId="0" applyNumberFormat="1"/>
    <xf numFmtId="3" fontId="2" fillId="0" borderId="0" xfId="0" applyNumberFormat="1" applyFont="1" applyFill="1"/>
    <xf numFmtId="0" fontId="2" fillId="26" borderId="22" xfId="124" applyFont="1" applyBorder="1" applyAlignment="1"/>
    <xf numFmtId="173" fontId="0" fillId="26" borderId="22" xfId="124" applyNumberFormat="1" applyFont="1" applyBorder="1" applyAlignment="1"/>
    <xf numFmtId="0" fontId="0" fillId="0" borderId="22" xfId="0" applyBorder="1" applyAlignment="1">
      <alignment horizontal="left"/>
    </xf>
    <xf numFmtId="0" fontId="54" fillId="0" borderId="0" xfId="0" applyFont="1"/>
    <xf numFmtId="0" fontId="50" fillId="0" borderId="0" xfId="0" applyFont="1" applyAlignment="1">
      <alignment vertical="top" wrapText="1"/>
    </xf>
    <xf numFmtId="0" fontId="67" fillId="0" borderId="0" xfId="0" applyFont="1"/>
    <xf numFmtId="0" fontId="69" fillId="0" borderId="0" xfId="0" applyFont="1"/>
    <xf numFmtId="0" fontId="54" fillId="0" borderId="0" xfId="278" applyFont="1" applyAlignment="1" applyProtection="1">
      <alignment horizontal="right"/>
      <protection hidden="1"/>
    </xf>
    <xf numFmtId="3" fontId="2" fillId="37" borderId="22" xfId="0" applyNumberFormat="1" applyFont="1" applyFill="1" applyBorder="1" applyAlignment="1">
      <alignment horizontal="right"/>
    </xf>
    <xf numFmtId="0" fontId="0" fillId="38" borderId="22" xfId="0" applyFill="1" applyBorder="1"/>
    <xf numFmtId="3" fontId="2" fillId="36" borderId="22" xfId="0" quotePrefix="1" applyNumberFormat="1" applyFont="1" applyFill="1" applyBorder="1" applyAlignment="1">
      <alignment horizontal="right"/>
    </xf>
    <xf numFmtId="0" fontId="2" fillId="34" borderId="22" xfId="0" applyFont="1" applyFill="1" applyBorder="1" applyAlignment="1">
      <alignment horizontal="right"/>
    </xf>
    <xf numFmtId="10" fontId="41" fillId="39" borderId="22" xfId="126" applyNumberFormat="1" applyFont="1" applyFill="1" applyBorder="1" applyAlignment="1" applyProtection="1">
      <alignment vertical="center"/>
    </xf>
    <xf numFmtId="3" fontId="0" fillId="40" borderId="22" xfId="0" applyNumberFormat="1" applyFill="1" applyBorder="1" applyAlignment="1">
      <alignment horizontal="center"/>
    </xf>
    <xf numFmtId="0" fontId="43" fillId="41" borderId="22" xfId="4" applyFont="1" applyFill="1" applyBorder="1" applyAlignment="1">
      <alignment horizontal="center" vertical="center" wrapText="1"/>
    </xf>
    <xf numFmtId="0" fontId="24" fillId="41" borderId="22" xfId="4" applyFont="1" applyFill="1" applyBorder="1" applyAlignment="1">
      <alignment horizontal="center" vertical="center" wrapText="1"/>
    </xf>
    <xf numFmtId="0" fontId="2" fillId="41" borderId="22" xfId="0" applyFont="1" applyFill="1" applyBorder="1" applyAlignment="1">
      <alignment horizontal="center"/>
    </xf>
    <xf numFmtId="3" fontId="2" fillId="37" borderId="22" xfId="0" applyNumberFormat="1" applyFont="1" applyFill="1" applyBorder="1" applyAlignment="1" applyProtection="1">
      <alignment horizontal="right"/>
      <protection locked="0"/>
    </xf>
    <xf numFmtId="0" fontId="25" fillId="41" borderId="22" xfId="4" applyFont="1" applyFill="1" applyBorder="1" applyAlignment="1">
      <alignment horizontal="center"/>
    </xf>
    <xf numFmtId="3" fontId="3" fillId="36" borderId="22" xfId="0" quotePrefix="1" applyNumberFormat="1" applyFont="1" applyFill="1" applyBorder="1" applyAlignment="1">
      <alignment horizontal="right"/>
    </xf>
    <xf numFmtId="3" fontId="0" fillId="40" borderId="22" xfId="0" applyNumberFormat="1" applyFill="1" applyBorder="1" applyAlignment="1">
      <alignment horizontal="right"/>
    </xf>
    <xf numFmtId="0" fontId="2" fillId="41" borderId="22" xfId="0" applyFont="1" applyFill="1" applyBorder="1" applyAlignment="1">
      <alignment horizontal="center" vertical="center"/>
    </xf>
    <xf numFmtId="0" fontId="2" fillId="41" borderId="22" xfId="0" applyFont="1" applyFill="1" applyBorder="1" applyAlignment="1">
      <alignment horizontal="left" vertical="center"/>
    </xf>
    <xf numFmtId="0" fontId="0" fillId="41" borderId="22" xfId="0" applyFill="1" applyBorder="1" applyAlignment="1">
      <alignment horizontal="center"/>
    </xf>
    <xf numFmtId="0" fontId="2" fillId="41" borderId="22" xfId="0" applyFont="1" applyFill="1" applyBorder="1" applyAlignment="1">
      <alignment horizontal="left" vertical="center" wrapText="1"/>
    </xf>
    <xf numFmtId="0" fontId="4" fillId="41" borderId="22" xfId="0" applyFont="1" applyFill="1" applyBorder="1" applyAlignment="1">
      <alignment horizontal="right"/>
    </xf>
    <xf numFmtId="9" fontId="41" fillId="39" borderId="22" xfId="126" applyFont="1" applyFill="1" applyBorder="1" applyAlignment="1" applyProtection="1">
      <alignment horizontal="center" vertical="center"/>
    </xf>
    <xf numFmtId="0" fontId="3" fillId="41" borderId="22" xfId="0" applyFont="1" applyFill="1" applyBorder="1" applyAlignment="1">
      <alignment horizontal="center" vertical="center" wrapText="1"/>
    </xf>
    <xf numFmtId="0" fontId="2" fillId="41" borderId="22" xfId="0" applyFont="1" applyFill="1" applyBorder="1" applyAlignment="1">
      <alignment horizontal="center" vertical="center" wrapText="1"/>
    </xf>
    <xf numFmtId="0" fontId="2" fillId="34" borderId="22" xfId="0" applyFont="1" applyFill="1" applyBorder="1" applyAlignment="1" applyProtection="1">
      <alignment horizontal="center" wrapText="1"/>
      <protection locked="0"/>
    </xf>
    <xf numFmtId="9" fontId="2" fillId="37" borderId="22" xfId="0" applyNumberFormat="1" applyFont="1" applyFill="1" applyBorder="1" applyAlignment="1" applyProtection="1">
      <alignment horizontal="center" wrapText="1"/>
      <protection locked="0"/>
    </xf>
    <xf numFmtId="10" fontId="2" fillId="37" borderId="22" xfId="0" applyNumberFormat="1" applyFont="1" applyFill="1" applyBorder="1" applyAlignment="1" applyProtection="1">
      <alignment horizontal="right"/>
      <protection locked="0"/>
    </xf>
    <xf numFmtId="49" fontId="41" fillId="39" borderId="22" xfId="126" applyNumberFormat="1" applyFont="1" applyFill="1" applyBorder="1" applyAlignment="1" applyProtection="1">
      <alignment horizontal="center" vertical="center"/>
    </xf>
    <xf numFmtId="0" fontId="2" fillId="37" borderId="22" xfId="0" applyFont="1" applyFill="1" applyBorder="1" applyAlignment="1" applyProtection="1">
      <alignment horizontal="left" wrapText="1"/>
      <protection locked="0"/>
    </xf>
    <xf numFmtId="3" fontId="3" fillId="41" borderId="22" xfId="0" applyNumberFormat="1" applyFont="1" applyFill="1" applyBorder="1"/>
    <xf numFmtId="10" fontId="3" fillId="41" borderId="22" xfId="0" applyNumberFormat="1" applyFont="1" applyFill="1" applyBorder="1" applyAlignment="1">
      <alignment horizontal="right"/>
    </xf>
    <xf numFmtId="3" fontId="3" fillId="41" borderId="22" xfId="0" applyNumberFormat="1" applyFont="1" applyFill="1" applyBorder="1" applyAlignment="1">
      <alignment horizontal="right"/>
    </xf>
    <xf numFmtId="0" fontId="2" fillId="41" borderId="22" xfId="279" applyFont="1" applyFill="1" applyBorder="1" applyAlignment="1" applyProtection="1">
      <alignment horizontal="left" vertical="center"/>
      <protection hidden="1"/>
    </xf>
    <xf numFmtId="3" fontId="2" fillId="37" borderId="22" xfId="278" applyNumberFormat="1" applyFont="1" applyFill="1" applyBorder="1" applyAlignment="1" applyProtection="1">
      <alignment horizontal="right"/>
      <protection locked="0"/>
    </xf>
    <xf numFmtId="3" fontId="2" fillId="44" borderId="22" xfId="278" applyNumberFormat="1" applyFont="1" applyFill="1" applyBorder="1" applyAlignment="1">
      <alignment horizontal="right"/>
    </xf>
    <xf numFmtId="3" fontId="2" fillId="36" borderId="22" xfId="278" quotePrefix="1" applyNumberFormat="1" applyFont="1" applyFill="1" applyBorder="1" applyAlignment="1">
      <alignment horizontal="right"/>
    </xf>
    <xf numFmtId="0" fontId="26" fillId="41" borderId="22" xfId="11" applyFont="1" applyFill="1" applyBorder="1" applyAlignment="1">
      <alignment horizontal="center" vertical="center" wrapText="1"/>
    </xf>
    <xf numFmtId="0" fontId="26" fillId="41" borderId="22" xfId="10" applyFont="1" applyFill="1" applyBorder="1" applyAlignment="1">
      <alignment horizontal="left" vertical="center"/>
    </xf>
    <xf numFmtId="49" fontId="26" fillId="41" borderId="22" xfId="10" applyNumberFormat="1" applyFont="1" applyFill="1" applyBorder="1" applyAlignment="1">
      <alignment horizontal="center" vertical="center"/>
    </xf>
    <xf numFmtId="10" fontId="2" fillId="25" borderId="0" xfId="0" applyNumberFormat="1" applyFont="1" applyFill="1" applyAlignment="1">
      <alignment horizontal="center"/>
    </xf>
    <xf numFmtId="171" fontId="2" fillId="25" borderId="0" xfId="0" applyNumberFormat="1" applyFont="1" applyFill="1" applyAlignment="1">
      <alignment horizontal="center"/>
    </xf>
    <xf numFmtId="2" fontId="2" fillId="25" borderId="0" xfId="0" applyNumberFormat="1" applyFont="1" applyFill="1" applyAlignment="1">
      <alignment horizontal="center"/>
    </xf>
    <xf numFmtId="0" fontId="71" fillId="0" borderId="23" xfId="0" applyFont="1" applyBorder="1" applyAlignment="1">
      <alignment horizontal="center"/>
    </xf>
    <xf numFmtId="0" fontId="71" fillId="0" borderId="24" xfId="0" applyFont="1" applyBorder="1" applyAlignment="1">
      <alignment horizontal="center"/>
    </xf>
    <xf numFmtId="0" fontId="71" fillId="0" borderId="25" xfId="0" applyFont="1" applyBorder="1" applyAlignment="1">
      <alignment horizontal="center"/>
    </xf>
    <xf numFmtId="0" fontId="71" fillId="0" borderId="26" xfId="0" applyFont="1" applyBorder="1" applyAlignment="1">
      <alignment horizontal="center"/>
    </xf>
    <xf numFmtId="0" fontId="71" fillId="0" borderId="27" xfId="0" applyFont="1" applyBorder="1" applyAlignment="1">
      <alignment horizontal="center"/>
    </xf>
    <xf numFmtId="0" fontId="71" fillId="0" borderId="28" xfId="0" applyFont="1" applyBorder="1" applyAlignment="1">
      <alignment horizontal="center"/>
    </xf>
    <xf numFmtId="0" fontId="70" fillId="0" borderId="23" xfId="0" applyFont="1" applyBorder="1" applyAlignment="1">
      <alignment horizontal="center"/>
    </xf>
    <xf numFmtId="0" fontId="70" fillId="0" borderId="24" xfId="0" applyFont="1" applyBorder="1" applyAlignment="1">
      <alignment horizontal="center"/>
    </xf>
    <xf numFmtId="0" fontId="70" fillId="0" borderId="25" xfId="0" applyFont="1" applyBorder="1" applyAlignment="1">
      <alignment horizontal="center"/>
    </xf>
    <xf numFmtId="0" fontId="70" fillId="0" borderId="26" xfId="0" applyFont="1" applyBorder="1" applyAlignment="1">
      <alignment horizontal="center"/>
    </xf>
    <xf numFmtId="0" fontId="70" fillId="0" borderId="27" xfId="0" applyFont="1" applyBorder="1" applyAlignment="1">
      <alignment horizontal="center"/>
    </xf>
    <xf numFmtId="0" fontId="70" fillId="0" borderId="28" xfId="0" applyFont="1" applyBorder="1" applyAlignment="1">
      <alignment horizontal="center"/>
    </xf>
    <xf numFmtId="0" fontId="2" fillId="51" borderId="22" xfId="0" applyFont="1" applyFill="1" applyBorder="1" applyAlignment="1">
      <alignment horizontal="center"/>
    </xf>
    <xf numFmtId="0" fontId="2" fillId="42" borderId="14" xfId="0" applyFont="1" applyFill="1" applyBorder="1" applyAlignment="1">
      <alignment horizontal="center"/>
    </xf>
    <xf numFmtId="0" fontId="2" fillId="42" borderId="17" xfId="0" applyFont="1" applyFill="1" applyBorder="1" applyAlignment="1">
      <alignment horizontal="center"/>
    </xf>
    <xf numFmtId="0" fontId="2" fillId="43" borderId="14" xfId="0" applyFont="1" applyFill="1" applyBorder="1" applyAlignment="1">
      <alignment horizontal="center"/>
    </xf>
    <xf numFmtId="0" fontId="2" fillId="43" borderId="17" xfId="0" applyFont="1" applyFill="1" applyBorder="1" applyAlignment="1">
      <alignment horizontal="center"/>
    </xf>
    <xf numFmtId="0" fontId="2" fillId="51" borderId="14" xfId="0" applyFont="1" applyFill="1" applyBorder="1" applyAlignment="1">
      <alignment horizontal="center"/>
    </xf>
    <xf numFmtId="0" fontId="2" fillId="51" borderId="17" xfId="0" applyFont="1" applyFill="1" applyBorder="1" applyAlignment="1">
      <alignment horizontal="center"/>
    </xf>
    <xf numFmtId="49" fontId="45" fillId="41" borderId="22" xfId="0" applyNumberFormat="1" applyFont="1" applyFill="1" applyBorder="1" applyAlignment="1">
      <alignment horizontal="center" vertical="center"/>
    </xf>
    <xf numFmtId="49" fontId="26" fillId="41" borderId="14" xfId="0" applyNumberFormat="1" applyFont="1" applyFill="1" applyBorder="1" applyAlignment="1">
      <alignment horizontal="center" vertical="center"/>
    </xf>
    <xf numFmtId="49" fontId="26" fillId="41" borderId="13" xfId="0" applyNumberFormat="1" applyFont="1" applyFill="1" applyBorder="1" applyAlignment="1">
      <alignment horizontal="center" vertical="center"/>
    </xf>
    <xf numFmtId="49" fontId="26" fillId="41" borderId="17" xfId="0" applyNumberFormat="1" applyFont="1" applyFill="1" applyBorder="1" applyAlignment="1">
      <alignment horizontal="center" vertical="center"/>
    </xf>
    <xf numFmtId="0" fontId="44" fillId="41" borderId="14" xfId="0" applyFont="1" applyFill="1" applyBorder="1" applyAlignment="1">
      <alignment horizontal="center"/>
    </xf>
    <xf numFmtId="0" fontId="42" fillId="41" borderId="13" xfId="0" applyFont="1" applyFill="1" applyBorder="1"/>
    <xf numFmtId="0" fontId="42" fillId="41" borderId="17" xfId="0" applyFont="1" applyFill="1" applyBorder="1"/>
    <xf numFmtId="0" fontId="61" fillId="41" borderId="22" xfId="4" applyFont="1" applyFill="1" applyBorder="1" applyAlignment="1">
      <alignment horizontal="center" vertical="center"/>
    </xf>
    <xf numFmtId="0" fontId="62" fillId="41" borderId="22" xfId="0" applyFont="1" applyFill="1" applyBorder="1" applyAlignment="1">
      <alignment horizontal="center" vertical="center"/>
    </xf>
    <xf numFmtId="0" fontId="2" fillId="41" borderId="19" xfId="0" applyFont="1" applyFill="1" applyBorder="1" applyAlignment="1">
      <alignment horizontal="left" vertical="center" wrapText="1"/>
    </xf>
    <xf numFmtId="0" fontId="2" fillId="41" borderId="20" xfId="0" applyFont="1" applyFill="1" applyBorder="1" applyAlignment="1">
      <alignment horizontal="left" vertical="center" wrapText="1"/>
    </xf>
    <xf numFmtId="0" fontId="45" fillId="41" borderId="14" xfId="0" applyFont="1" applyFill="1" applyBorder="1" applyAlignment="1">
      <alignment horizontal="center" vertical="center"/>
    </xf>
    <xf numFmtId="0" fontId="45" fillId="41" borderId="13" xfId="0" applyFont="1" applyFill="1" applyBorder="1" applyAlignment="1">
      <alignment horizontal="center" vertical="center"/>
    </xf>
    <xf numFmtId="0" fontId="45" fillId="41" borderId="17" xfId="0" applyFont="1" applyFill="1" applyBorder="1" applyAlignment="1">
      <alignment horizontal="center" vertical="center"/>
    </xf>
    <xf numFmtId="0" fontId="43" fillId="41" borderId="22" xfId="0" applyFont="1" applyFill="1" applyBorder="1" applyAlignment="1">
      <alignment horizontal="center" vertical="center"/>
    </xf>
    <xf numFmtId="0" fontId="53" fillId="0" borderId="0" xfId="278" applyFont="1" applyAlignment="1" applyProtection="1">
      <alignment horizontal="center" vertical="center"/>
      <protection hidden="1"/>
    </xf>
    <xf numFmtId="49" fontId="59" fillId="41" borderId="22" xfId="278" applyNumberFormat="1" applyFont="1" applyFill="1" applyBorder="1" applyAlignment="1">
      <alignment horizontal="center" vertical="center" wrapText="1"/>
    </xf>
    <xf numFmtId="0" fontId="2" fillId="41" borderId="22" xfId="0" applyFont="1" applyFill="1" applyBorder="1" applyAlignment="1">
      <alignment horizontal="center" wrapText="1"/>
    </xf>
    <xf numFmtId="0" fontId="26" fillId="41" borderId="19" xfId="11" applyFont="1" applyFill="1" applyBorder="1" applyAlignment="1">
      <alignment horizontal="center" vertical="center" wrapText="1"/>
    </xf>
    <xf numFmtId="0" fontId="26" fillId="41" borderId="20" xfId="11" applyFont="1" applyFill="1" applyBorder="1" applyAlignment="1">
      <alignment horizontal="center" vertical="center" wrapText="1"/>
    </xf>
    <xf numFmtId="0" fontId="45" fillId="41" borderId="22" xfId="0" applyFont="1" applyFill="1" applyBorder="1" applyAlignment="1">
      <alignment horizontal="center" vertical="center"/>
    </xf>
    <xf numFmtId="0" fontId="26" fillId="41" borderId="14" xfId="0" applyFont="1" applyFill="1" applyBorder="1" applyAlignment="1">
      <alignment horizontal="center" vertical="center"/>
    </xf>
    <xf numFmtId="0" fontId="26" fillId="41" borderId="13" xfId="0" applyFont="1" applyFill="1" applyBorder="1" applyAlignment="1">
      <alignment horizontal="center" vertical="center"/>
    </xf>
    <xf numFmtId="0" fontId="26" fillId="41" borderId="17" xfId="0" applyFont="1" applyFill="1" applyBorder="1" applyAlignment="1">
      <alignment horizontal="center" vertical="center"/>
    </xf>
  </cellXfs>
  <cellStyles count="281">
    <cellStyle name="20 % - Aksentti1" xfId="127" xr:uid="{00000000-0005-0000-0000-000000000000}"/>
    <cellStyle name="20 % - Aksentti2" xfId="128" xr:uid="{00000000-0005-0000-0000-000001000000}"/>
    <cellStyle name="20 % - Aksentti3" xfId="129" xr:uid="{00000000-0005-0000-0000-000002000000}"/>
    <cellStyle name="20 % - Aksentti4" xfId="130" xr:uid="{00000000-0005-0000-0000-000003000000}"/>
    <cellStyle name="20 % - Aksentti5" xfId="131" xr:uid="{00000000-0005-0000-0000-000004000000}"/>
    <cellStyle name="20 % - Aksentti6" xfId="132" xr:uid="{00000000-0005-0000-0000-000005000000}"/>
    <cellStyle name="20 % - Accent1" xfId="133" xr:uid="{00000000-0005-0000-0000-000006000000}"/>
    <cellStyle name="20 % - Accent1 2" xfId="18" xr:uid="{00000000-0005-0000-0000-000007000000}"/>
    <cellStyle name="20 % - Accent2" xfId="134" xr:uid="{00000000-0005-0000-0000-000008000000}"/>
    <cellStyle name="20 % - Accent2 2" xfId="19" xr:uid="{00000000-0005-0000-0000-000009000000}"/>
    <cellStyle name="20 % - Accent3" xfId="135" xr:uid="{00000000-0005-0000-0000-00000A000000}"/>
    <cellStyle name="20 % - Accent3 2" xfId="20" xr:uid="{00000000-0005-0000-0000-00000B000000}"/>
    <cellStyle name="20 % - Accent4" xfId="136" xr:uid="{00000000-0005-0000-0000-00000C000000}"/>
    <cellStyle name="20 % - Accent4 2" xfId="21" xr:uid="{00000000-0005-0000-0000-00000D000000}"/>
    <cellStyle name="20 % - Accent5" xfId="137" xr:uid="{00000000-0005-0000-0000-00000E000000}"/>
    <cellStyle name="20 % - Accent5 2" xfId="22" xr:uid="{00000000-0005-0000-0000-00000F000000}"/>
    <cellStyle name="20 % - Accent6" xfId="138" xr:uid="{00000000-0005-0000-0000-000010000000}"/>
    <cellStyle name="20 % - Accent6 2" xfId="23" xr:uid="{00000000-0005-0000-0000-000011000000}"/>
    <cellStyle name="20% - Colore 1" xfId="139" xr:uid="{00000000-0005-0000-0000-000012000000}"/>
    <cellStyle name="20% - Colore 2" xfId="140" xr:uid="{00000000-0005-0000-0000-000013000000}"/>
    <cellStyle name="20% - Colore 3" xfId="141" xr:uid="{00000000-0005-0000-0000-000014000000}"/>
    <cellStyle name="20% - Colore 4" xfId="142" xr:uid="{00000000-0005-0000-0000-000015000000}"/>
    <cellStyle name="20% - Colore 5" xfId="143" xr:uid="{00000000-0005-0000-0000-000016000000}"/>
    <cellStyle name="20% - Colore 6" xfId="144" xr:uid="{00000000-0005-0000-0000-000017000000}"/>
    <cellStyle name="20% - Énfasis1" xfId="83" xr:uid="{00000000-0005-0000-0000-000018000000}"/>
    <cellStyle name="20% - Énfasis2" xfId="84" xr:uid="{00000000-0005-0000-0000-000019000000}"/>
    <cellStyle name="20% - Énfasis3" xfId="85" xr:uid="{00000000-0005-0000-0000-00001A000000}"/>
    <cellStyle name="20% - Énfasis4" xfId="86" xr:uid="{00000000-0005-0000-0000-00001B000000}"/>
    <cellStyle name="20% - Énfasis5" xfId="87" xr:uid="{00000000-0005-0000-0000-00001C000000}"/>
    <cellStyle name="20% - Énfasis6" xfId="88" xr:uid="{00000000-0005-0000-0000-00001D000000}"/>
    <cellStyle name="40 % - Aksentti1" xfId="145" xr:uid="{00000000-0005-0000-0000-00001E000000}"/>
    <cellStyle name="40 % - Aksentti2" xfId="146" xr:uid="{00000000-0005-0000-0000-00001F000000}"/>
    <cellStyle name="40 % - Aksentti3" xfId="147" xr:uid="{00000000-0005-0000-0000-000020000000}"/>
    <cellStyle name="40 % - Aksentti4" xfId="148" xr:uid="{00000000-0005-0000-0000-000021000000}"/>
    <cellStyle name="40 % - Aksentti5" xfId="149" xr:uid="{00000000-0005-0000-0000-000022000000}"/>
    <cellStyle name="40 % - Aksentti6" xfId="150" xr:uid="{00000000-0005-0000-0000-000023000000}"/>
    <cellStyle name="40 % - Accent1" xfId="151" xr:uid="{00000000-0005-0000-0000-000024000000}"/>
    <cellStyle name="40 % - Accent1 2" xfId="24" xr:uid="{00000000-0005-0000-0000-000025000000}"/>
    <cellStyle name="40 % - Accent2" xfId="152" xr:uid="{00000000-0005-0000-0000-000026000000}"/>
    <cellStyle name="40 % - Accent2 2" xfId="25" xr:uid="{00000000-0005-0000-0000-000027000000}"/>
    <cellStyle name="40 % - Accent3" xfId="153" xr:uid="{00000000-0005-0000-0000-000028000000}"/>
    <cellStyle name="40 % - Accent3 2" xfId="26" xr:uid="{00000000-0005-0000-0000-000029000000}"/>
    <cellStyle name="40 % - Accent4" xfId="154" xr:uid="{00000000-0005-0000-0000-00002A000000}"/>
    <cellStyle name="40 % - Accent4 2" xfId="27" xr:uid="{00000000-0005-0000-0000-00002B000000}"/>
    <cellStyle name="40 % - Accent5" xfId="155" xr:uid="{00000000-0005-0000-0000-00002C000000}"/>
    <cellStyle name="40 % - Accent5 2" xfId="28" xr:uid="{00000000-0005-0000-0000-00002D000000}"/>
    <cellStyle name="40 % - Accent6" xfId="156" xr:uid="{00000000-0005-0000-0000-00002E000000}"/>
    <cellStyle name="40 % - Accent6 2" xfId="29" xr:uid="{00000000-0005-0000-0000-00002F000000}"/>
    <cellStyle name="40% - Colore 1" xfId="157" xr:uid="{00000000-0005-0000-0000-000030000000}"/>
    <cellStyle name="40% - Colore 2" xfId="158" xr:uid="{00000000-0005-0000-0000-000031000000}"/>
    <cellStyle name="40% - Colore 3" xfId="159" xr:uid="{00000000-0005-0000-0000-000032000000}"/>
    <cellStyle name="40% - Colore 4" xfId="160" xr:uid="{00000000-0005-0000-0000-000033000000}"/>
    <cellStyle name="40% - Colore 5" xfId="161" xr:uid="{00000000-0005-0000-0000-000034000000}"/>
    <cellStyle name="40% - Colore 6" xfId="162" xr:uid="{00000000-0005-0000-0000-000035000000}"/>
    <cellStyle name="40% - Énfasis1" xfId="89" xr:uid="{00000000-0005-0000-0000-000036000000}"/>
    <cellStyle name="40% - Énfasis2" xfId="90" xr:uid="{00000000-0005-0000-0000-000037000000}"/>
    <cellStyle name="40% - Énfasis3" xfId="91" xr:uid="{00000000-0005-0000-0000-000038000000}"/>
    <cellStyle name="40% - Énfasis4" xfId="92" xr:uid="{00000000-0005-0000-0000-000039000000}"/>
    <cellStyle name="40% - Énfasis5" xfId="93" xr:uid="{00000000-0005-0000-0000-00003A000000}"/>
    <cellStyle name="40% - Énfasis6" xfId="94" xr:uid="{00000000-0005-0000-0000-00003B000000}"/>
    <cellStyle name="60 % - Aksentti1" xfId="163" xr:uid="{00000000-0005-0000-0000-00003C000000}"/>
    <cellStyle name="60 % - Aksentti2" xfId="164" xr:uid="{00000000-0005-0000-0000-00003D000000}"/>
    <cellStyle name="60 % - Aksentti3" xfId="165" xr:uid="{00000000-0005-0000-0000-00003E000000}"/>
    <cellStyle name="60 % - Aksentti4" xfId="166" xr:uid="{00000000-0005-0000-0000-00003F000000}"/>
    <cellStyle name="60 % - Aksentti5" xfId="167" xr:uid="{00000000-0005-0000-0000-000040000000}"/>
    <cellStyle name="60 % - Aksentti6" xfId="168" xr:uid="{00000000-0005-0000-0000-000041000000}"/>
    <cellStyle name="60 % - Accent1" xfId="169" xr:uid="{00000000-0005-0000-0000-000042000000}"/>
    <cellStyle name="60 % - Accent1 2" xfId="30" xr:uid="{00000000-0005-0000-0000-000043000000}"/>
    <cellStyle name="60 % - Accent2" xfId="170" xr:uid="{00000000-0005-0000-0000-000044000000}"/>
    <cellStyle name="60 % - Accent2 2" xfId="31" xr:uid="{00000000-0005-0000-0000-000045000000}"/>
    <cellStyle name="60 % - Accent3" xfId="171" xr:uid="{00000000-0005-0000-0000-000046000000}"/>
    <cellStyle name="60 % - Accent3 2" xfId="32" xr:uid="{00000000-0005-0000-0000-000047000000}"/>
    <cellStyle name="60 % - Accent4" xfId="172" xr:uid="{00000000-0005-0000-0000-000048000000}"/>
    <cellStyle name="60 % - Accent4 2" xfId="33" xr:uid="{00000000-0005-0000-0000-000049000000}"/>
    <cellStyle name="60 % - Accent5" xfId="173" xr:uid="{00000000-0005-0000-0000-00004A000000}"/>
    <cellStyle name="60 % - Accent5 2" xfId="34" xr:uid="{00000000-0005-0000-0000-00004B000000}"/>
    <cellStyle name="60 % - Accent6" xfId="174" xr:uid="{00000000-0005-0000-0000-00004C000000}"/>
    <cellStyle name="60 % - Accent6 2" xfId="35" xr:uid="{00000000-0005-0000-0000-00004D000000}"/>
    <cellStyle name="60% - Colore 1" xfId="175" xr:uid="{00000000-0005-0000-0000-00004E000000}"/>
    <cellStyle name="60% - Colore 2" xfId="176" xr:uid="{00000000-0005-0000-0000-00004F000000}"/>
    <cellStyle name="60% - Colore 3" xfId="177" xr:uid="{00000000-0005-0000-0000-000050000000}"/>
    <cellStyle name="60% - Colore 4" xfId="178" xr:uid="{00000000-0005-0000-0000-000051000000}"/>
    <cellStyle name="60% - Colore 5" xfId="179" xr:uid="{00000000-0005-0000-0000-000052000000}"/>
    <cellStyle name="60% - Colore 6" xfId="180" xr:uid="{00000000-0005-0000-0000-000053000000}"/>
    <cellStyle name="60% - Énfasis1" xfId="95" xr:uid="{00000000-0005-0000-0000-000054000000}"/>
    <cellStyle name="60% - Énfasis2" xfId="96" xr:uid="{00000000-0005-0000-0000-000055000000}"/>
    <cellStyle name="60% - Énfasis3" xfId="97" xr:uid="{00000000-0005-0000-0000-000056000000}"/>
    <cellStyle name="60% - Énfasis4" xfId="98" xr:uid="{00000000-0005-0000-0000-000057000000}"/>
    <cellStyle name="60% - Énfasis5" xfId="99" xr:uid="{00000000-0005-0000-0000-000058000000}"/>
    <cellStyle name="60% - Énfasis6" xfId="100" xr:uid="{00000000-0005-0000-0000-000059000000}"/>
    <cellStyle name="Accent1 2" xfId="36" xr:uid="{00000000-0005-0000-0000-00005A000000}"/>
    <cellStyle name="Accent2 2" xfId="37" xr:uid="{00000000-0005-0000-0000-00005B000000}"/>
    <cellStyle name="Accent3 2" xfId="38" xr:uid="{00000000-0005-0000-0000-00005C000000}"/>
    <cellStyle name="Accent4 2" xfId="39" xr:uid="{00000000-0005-0000-0000-00005D000000}"/>
    <cellStyle name="Accent5 2" xfId="40" xr:uid="{00000000-0005-0000-0000-00005E000000}"/>
    <cellStyle name="Accent6 2" xfId="41" xr:uid="{00000000-0005-0000-0000-00005F000000}"/>
    <cellStyle name="Aksentti1" xfId="181" xr:uid="{00000000-0005-0000-0000-000060000000}"/>
    <cellStyle name="Aksentti2" xfId="182" xr:uid="{00000000-0005-0000-0000-000061000000}"/>
    <cellStyle name="Aksentti3" xfId="183" xr:uid="{00000000-0005-0000-0000-000062000000}"/>
    <cellStyle name="Aksentti4" xfId="184" xr:uid="{00000000-0005-0000-0000-000063000000}"/>
    <cellStyle name="Aksentti5" xfId="185" xr:uid="{00000000-0005-0000-0000-000064000000}"/>
    <cellStyle name="Aksentti6" xfId="186" xr:uid="{00000000-0005-0000-0000-000065000000}"/>
    <cellStyle name="Avertissement" xfId="187" xr:uid="{00000000-0005-0000-0000-000066000000}"/>
    <cellStyle name="Avertissement 2" xfId="42" xr:uid="{00000000-0005-0000-0000-000067000000}"/>
    <cellStyle name="Bad" xfId="188" xr:uid="{00000000-0005-0000-0000-000068000000}"/>
    <cellStyle name="Buena" xfId="101" xr:uid="{00000000-0005-0000-0000-000069000000}"/>
    <cellStyle name="Calcolo" xfId="189" xr:uid="{00000000-0005-0000-0000-00006A000000}"/>
    <cellStyle name="Calcul" xfId="190" xr:uid="{00000000-0005-0000-0000-00006B000000}"/>
    <cellStyle name="Calcul 2" xfId="43" xr:uid="{00000000-0005-0000-0000-00006C000000}"/>
    <cellStyle name="Calculation" xfId="191" xr:uid="{00000000-0005-0000-0000-00006D000000}"/>
    <cellStyle name="Cálculo" xfId="102" xr:uid="{00000000-0005-0000-0000-00006E000000}"/>
    <cellStyle name="Celda de comprobación" xfId="103" xr:uid="{00000000-0005-0000-0000-00006F000000}"/>
    <cellStyle name="Celda vinculada" xfId="104" xr:uid="{00000000-0005-0000-0000-000070000000}"/>
    <cellStyle name="Cella collegata" xfId="192" xr:uid="{00000000-0005-0000-0000-000071000000}"/>
    <cellStyle name="Cella da controllare" xfId="193" xr:uid="{00000000-0005-0000-0000-000072000000}"/>
    <cellStyle name="Cellule liée" xfId="194" xr:uid="{00000000-0005-0000-0000-000073000000}"/>
    <cellStyle name="Cellule liée 2" xfId="44" xr:uid="{00000000-0005-0000-0000-000074000000}"/>
    <cellStyle name="Check Cell" xfId="195" xr:uid="{00000000-0005-0000-0000-000075000000}"/>
    <cellStyle name="Colore 1" xfId="196" xr:uid="{00000000-0005-0000-0000-000076000000}"/>
    <cellStyle name="Colore 2" xfId="197" xr:uid="{00000000-0005-0000-0000-000077000000}"/>
    <cellStyle name="Colore 3" xfId="198" xr:uid="{00000000-0005-0000-0000-000078000000}"/>
    <cellStyle name="Colore 4" xfId="199" xr:uid="{00000000-0005-0000-0000-000079000000}"/>
    <cellStyle name="Colore 5" xfId="200" xr:uid="{00000000-0005-0000-0000-00007A000000}"/>
    <cellStyle name="Colore 6" xfId="201" xr:uid="{00000000-0005-0000-0000-00007B000000}"/>
    <cellStyle name="Commentaire" xfId="202" xr:uid="{00000000-0005-0000-0000-00007C000000}"/>
    <cellStyle name="Commentaire 2" xfId="45" xr:uid="{00000000-0005-0000-0000-00007D000000}"/>
    <cellStyle name="DataCell" xfId="203" xr:uid="{00000000-0005-0000-0000-00007F000000}"/>
    <cellStyle name="Dezimal_FIValueHelper-incl Term_structures" xfId="204" xr:uid="{00000000-0005-0000-0000-000080000000}"/>
    <cellStyle name="EmptyCell" xfId="205" xr:uid="{00000000-0005-0000-0000-000081000000}"/>
    <cellStyle name="EmptyCell 2" xfId="206" xr:uid="{00000000-0005-0000-0000-000082000000}"/>
    <cellStyle name="EmptyCell_counterparty default test 20100702" xfId="207" xr:uid="{00000000-0005-0000-0000-000083000000}"/>
    <cellStyle name="Encabezado 4" xfId="105" xr:uid="{00000000-0005-0000-0000-000084000000}"/>
    <cellStyle name="Énfasis1" xfId="106" xr:uid="{00000000-0005-0000-0000-000085000000}"/>
    <cellStyle name="Énfasis2" xfId="107" xr:uid="{00000000-0005-0000-0000-000086000000}"/>
    <cellStyle name="Énfasis3" xfId="108" xr:uid="{00000000-0005-0000-0000-000087000000}"/>
    <cellStyle name="Énfasis4" xfId="109" xr:uid="{00000000-0005-0000-0000-000088000000}"/>
    <cellStyle name="Énfasis5" xfId="110" xr:uid="{00000000-0005-0000-0000-000089000000}"/>
    <cellStyle name="Énfasis6" xfId="111" xr:uid="{00000000-0005-0000-0000-00008A000000}"/>
    <cellStyle name="Entrada" xfId="112" xr:uid="{00000000-0005-0000-0000-00008B000000}"/>
    <cellStyle name="Entrée" xfId="208" xr:uid="{00000000-0005-0000-0000-00008C000000}"/>
    <cellStyle name="Entrée 2" xfId="46" xr:uid="{00000000-0005-0000-0000-00008D000000}"/>
    <cellStyle name="Euro" xfId="47" xr:uid="{00000000-0005-0000-0000-00008E000000}"/>
    <cellStyle name="Explanatory Text" xfId="209" xr:uid="{00000000-0005-0000-0000-00008F000000}"/>
    <cellStyle name="Good" xfId="210" xr:uid="{00000000-0005-0000-0000-000090000000}"/>
    <cellStyle name="Heading 1" xfId="211" xr:uid="{00000000-0005-0000-0000-000091000000}"/>
    <cellStyle name="Heading 2" xfId="212" xr:uid="{00000000-0005-0000-0000-000092000000}"/>
    <cellStyle name="Heading 3" xfId="213" xr:uid="{00000000-0005-0000-0000-000093000000}"/>
    <cellStyle name="Heading 4" xfId="214" xr:uid="{00000000-0005-0000-0000-000094000000}"/>
    <cellStyle name="Huomautus" xfId="215" xr:uid="{00000000-0005-0000-0000-000095000000}"/>
    <cellStyle name="Huono" xfId="216" xr:uid="{00000000-0005-0000-0000-000096000000}"/>
    <cellStyle name="Hyvä" xfId="217" xr:uid="{00000000-0005-0000-0000-000097000000}"/>
    <cellStyle name="Incorrecto" xfId="113" xr:uid="{00000000-0005-0000-0000-000098000000}"/>
    <cellStyle name="Input" xfId="218" xr:uid="{00000000-0005-0000-0000-000099000000}"/>
    <cellStyle name="Insatisfaisant" xfId="219" xr:uid="{00000000-0005-0000-0000-00009A000000}"/>
    <cellStyle name="Insatisfaisant 2" xfId="48" xr:uid="{00000000-0005-0000-0000-00009B000000}"/>
    <cellStyle name="Laskenta" xfId="220" xr:uid="{00000000-0005-0000-0000-00009C000000}"/>
    <cellStyle name="Lien hypertexte 2" xfId="49" xr:uid="{00000000-0005-0000-0000-00009D000000}"/>
    <cellStyle name="Linked Cell" xfId="221" xr:uid="{00000000-0005-0000-0000-00009E000000}"/>
    <cellStyle name="Linkitetty solu" xfId="222" xr:uid="{00000000-0005-0000-0000-00009F000000}"/>
    <cellStyle name="Milliers 2" xfId="8" xr:uid="{00000000-0005-0000-0000-0000A0000000}"/>
    <cellStyle name="Milliers 3" xfId="78" xr:uid="{00000000-0005-0000-0000-0000A1000000}"/>
    <cellStyle name="Milliers_Copie de Equivilent Scenario for QIS4 techncial specification_20070318Locked" xfId="223" xr:uid="{00000000-0005-0000-0000-0000A2000000}"/>
    <cellStyle name="Monétaire 2" xfId="77" xr:uid="{00000000-0005-0000-0000-0000A3000000}"/>
    <cellStyle name="Neutraali" xfId="224" xr:uid="{00000000-0005-0000-0000-0000A4000000}"/>
    <cellStyle name="Neutral" xfId="114" xr:uid="{00000000-0005-0000-0000-0000A5000000}"/>
    <cellStyle name="Neutrale" xfId="225" xr:uid="{00000000-0005-0000-0000-0000A6000000}"/>
    <cellStyle name="Neutre" xfId="226" xr:uid="{00000000-0005-0000-0000-0000A7000000}"/>
    <cellStyle name="Neutre 2" xfId="50" xr:uid="{00000000-0005-0000-0000-0000A8000000}"/>
    <cellStyle name="NoL" xfId="227" xr:uid="{00000000-0005-0000-0000-0000A9000000}"/>
    <cellStyle name="Nombre" xfId="228" xr:uid="{00000000-0005-0000-0000-0000AA000000}"/>
    <cellStyle name="Normal 2" xfId="2" xr:uid="{00000000-0005-0000-0000-0000AC000000}"/>
    <cellStyle name="Normal 2 2" xfId="79" xr:uid="{00000000-0005-0000-0000-0000AD000000}"/>
    <cellStyle name="Normal 2 3" xfId="82" xr:uid="{00000000-0005-0000-0000-0000AE000000}"/>
    <cellStyle name="Normal 3" xfId="3" xr:uid="{00000000-0005-0000-0000-0000AF000000}"/>
    <cellStyle name="Normal 4" xfId="17" xr:uid="{00000000-0005-0000-0000-0000B0000000}"/>
    <cellStyle name="Normal_ceiops cat template (2)" xfId="4" xr:uid="{00000000-0005-0000-0000-0000B1000000}"/>
    <cellStyle name="Normal_Master_CEIOPS_Gross Risk Charge Calculation TF 20100203_V6" xfId="5" xr:uid="{00000000-0005-0000-0000-0000B2000000}"/>
    <cellStyle name="Normalny 2" xfId="81" xr:uid="{00000000-0005-0000-0000-0000B3000000}"/>
    <cellStyle name="Nota" xfId="229" xr:uid="{00000000-0005-0000-0000-0000B4000000}"/>
    <cellStyle name="Notas" xfId="115" xr:uid="{00000000-0005-0000-0000-0000B5000000}"/>
    <cellStyle name="Note" xfId="230" xr:uid="{00000000-0005-0000-0000-0000B6000000}"/>
    <cellStyle name="Otsikko" xfId="231" xr:uid="{00000000-0005-0000-0000-0000B7000000}"/>
    <cellStyle name="Otsikko 1" xfId="232" xr:uid="{00000000-0005-0000-0000-0000B8000000}"/>
    <cellStyle name="Otsikko 2" xfId="233" xr:uid="{00000000-0005-0000-0000-0000B9000000}"/>
    <cellStyle name="Otsikko 3" xfId="234" xr:uid="{00000000-0005-0000-0000-0000BA000000}"/>
    <cellStyle name="Otsikko 4" xfId="235" xr:uid="{00000000-0005-0000-0000-0000BB000000}"/>
    <cellStyle name="Output" xfId="236" xr:uid="{00000000-0005-0000-0000-0000BC000000}"/>
    <cellStyle name="PercentCell" xfId="237" xr:uid="{00000000-0005-0000-0000-0000BE000000}"/>
    <cellStyle name="Pourcentage 2" xfId="9" xr:uid="{00000000-0005-0000-0000-0000BF000000}"/>
    <cellStyle name="Pourcentage 3" xfId="51" xr:uid="{00000000-0005-0000-0000-0000C0000000}"/>
    <cellStyle name="Procent" xfId="6" builtinId="5"/>
    <cellStyle name="Procent 2" xfId="126" xr:uid="{00000000-0005-0000-0000-0000C1000000}"/>
    <cellStyle name="Procent 3" xfId="280" xr:uid="{00000000-0005-0000-0000-0000C2000000}"/>
    <cellStyle name="QIS2CalcCell" xfId="52" xr:uid="{00000000-0005-0000-0000-0000C3000000}"/>
    <cellStyle name="QIS2Filler" xfId="238" xr:uid="{00000000-0005-0000-0000-0000C4000000}"/>
    <cellStyle name="QIS2Heading" xfId="239" xr:uid="{00000000-0005-0000-0000-0000C5000000}"/>
    <cellStyle name="QIS2InputCell" xfId="53" xr:uid="{00000000-0005-0000-0000-0000C6000000}"/>
    <cellStyle name="QIS2Locked" xfId="240" xr:uid="{00000000-0005-0000-0000-0000C7000000}"/>
    <cellStyle name="QIS2Para" xfId="241" xr:uid="{00000000-0005-0000-0000-0000C8000000}"/>
    <cellStyle name="QIS2Param" xfId="242" xr:uid="{00000000-0005-0000-0000-0000C9000000}"/>
    <cellStyle name="QIS4DescrCell1" xfId="243" xr:uid="{00000000-0005-0000-0000-0000CA000000}"/>
    <cellStyle name="QIS4DescrCell2" xfId="244" xr:uid="{00000000-0005-0000-0000-0000CB000000}"/>
    <cellStyle name="QIS4InputCellAbs" xfId="245" xr:uid="{00000000-0005-0000-0000-0000CC000000}"/>
    <cellStyle name="QIS4InputCellPerc" xfId="246" xr:uid="{00000000-0005-0000-0000-0000CD000000}"/>
    <cellStyle name="QIS5Area" xfId="10" xr:uid="{00000000-0005-0000-0000-0000CE000000}"/>
    <cellStyle name="QIS5Area 2" xfId="55" xr:uid="{00000000-0005-0000-0000-0000CF000000}"/>
    <cellStyle name="QIS5Area 3" xfId="54" xr:uid="{00000000-0005-0000-0000-0000D0000000}"/>
    <cellStyle name="QIS5CalcCell" xfId="56" xr:uid="{00000000-0005-0000-0000-0000D1000000}"/>
    <cellStyle name="QIS5CalcCell 2" xfId="125" xr:uid="{00000000-0005-0000-0000-0000D2000000}"/>
    <cellStyle name="QIS5Check" xfId="57" xr:uid="{00000000-0005-0000-0000-0000D3000000}"/>
    <cellStyle name="QIS5Empty" xfId="16" xr:uid="{00000000-0005-0000-0000-0000D4000000}"/>
    <cellStyle name="QIS5Empty 2" xfId="58" xr:uid="{00000000-0005-0000-0000-0000D5000000}"/>
    <cellStyle name="QIS5EmptyCell" xfId="247" xr:uid="{00000000-0005-0000-0000-0000D6000000}"/>
    <cellStyle name="QIS5Fix" xfId="59" xr:uid="{00000000-0005-0000-0000-0000D7000000}"/>
    <cellStyle name="QIS5Header" xfId="12" xr:uid="{00000000-0005-0000-0000-0000D8000000}"/>
    <cellStyle name="QIS5Header 2" xfId="60" xr:uid="{00000000-0005-0000-0000-0000D9000000}"/>
    <cellStyle name="QIS5Header 2 2" xfId="279" xr:uid="{00000000-0005-0000-0000-0000DA000000}"/>
    <cellStyle name="QIS5Header 3" xfId="124" xr:uid="{00000000-0005-0000-0000-0000DB000000}"/>
    <cellStyle name="QIS5InputCell" xfId="15" xr:uid="{00000000-0005-0000-0000-0000DC000000}"/>
    <cellStyle name="QIS5Label" xfId="11" xr:uid="{00000000-0005-0000-0000-0000DD000000}"/>
    <cellStyle name="QIS5Label 2" xfId="61" xr:uid="{00000000-0005-0000-0000-0000DE000000}"/>
    <cellStyle name="QIS5Locked" xfId="14" xr:uid="{00000000-0005-0000-0000-0000DF000000}"/>
    <cellStyle name="QIS5Locked 2" xfId="62" xr:uid="{00000000-0005-0000-0000-0000E0000000}"/>
    <cellStyle name="QIS5Output" xfId="13" xr:uid="{00000000-0005-0000-0000-0000E1000000}"/>
    <cellStyle name="QIS5Param" xfId="63" xr:uid="{00000000-0005-0000-0000-0000E2000000}"/>
    <cellStyle name="QIS5SheetHeader" xfId="7" xr:uid="{00000000-0005-0000-0000-0000E3000000}"/>
    <cellStyle name="QIS5SheetHeader 2" xfId="64" xr:uid="{00000000-0005-0000-0000-0000E4000000}"/>
    <cellStyle name="QIS5XLink" xfId="65" xr:uid="{00000000-0005-0000-0000-0000E5000000}"/>
    <cellStyle name="Result (intermediate 3)" xfId="80" xr:uid="{00000000-0005-0000-0000-0000E6000000}"/>
    <cellStyle name="Salida" xfId="116" xr:uid="{00000000-0005-0000-0000-0000E7000000}"/>
    <cellStyle name="Satisfaisant" xfId="248" xr:uid="{00000000-0005-0000-0000-0000E8000000}"/>
    <cellStyle name="Satisfaisant 2" xfId="66" xr:uid="{00000000-0005-0000-0000-0000E9000000}"/>
    <cellStyle name="Selittävä teksti" xfId="249" xr:uid="{00000000-0005-0000-0000-0000EA000000}"/>
    <cellStyle name="Sortie" xfId="250" xr:uid="{00000000-0005-0000-0000-0000EB000000}"/>
    <cellStyle name="Sortie 2" xfId="67" xr:uid="{00000000-0005-0000-0000-0000EC000000}"/>
    <cellStyle name="Standaard" xfId="0" builtinId="0"/>
    <cellStyle name="Standaard 2" xfId="123" xr:uid="{00000000-0005-0000-0000-0000ED000000}"/>
    <cellStyle name="Standaard 3" xfId="278" xr:uid="{00000000-0005-0000-0000-0000EE000000}"/>
    <cellStyle name="Stijl 1" xfId="251" xr:uid="{00000000-0005-0000-0000-0000EF000000}"/>
    <cellStyle name="Style 1" xfId="68" xr:uid="{00000000-0005-0000-0000-0000F0000000}"/>
    <cellStyle name="Summa" xfId="252" xr:uid="{00000000-0005-0000-0000-0000F1000000}"/>
    <cellStyle name="Syöttö" xfId="253" xr:uid="{00000000-0005-0000-0000-0000F2000000}"/>
    <cellStyle name="Tarkistussolu" xfId="254" xr:uid="{00000000-0005-0000-0000-0000F3000000}"/>
    <cellStyle name="Testo avviso" xfId="255" xr:uid="{00000000-0005-0000-0000-0000F4000000}"/>
    <cellStyle name="Testo descrittivo" xfId="256" xr:uid="{00000000-0005-0000-0000-0000F5000000}"/>
    <cellStyle name="Texte explicatif" xfId="257" xr:uid="{00000000-0005-0000-0000-0000F6000000}"/>
    <cellStyle name="Texte explicatif 2" xfId="69" xr:uid="{00000000-0005-0000-0000-0000F7000000}"/>
    <cellStyle name="Texto de advertencia" xfId="117" xr:uid="{00000000-0005-0000-0000-0000F8000000}"/>
    <cellStyle name="Texto explicativo" xfId="118" xr:uid="{00000000-0005-0000-0000-0000F9000000}"/>
    <cellStyle name="Title" xfId="258" xr:uid="{00000000-0005-0000-0000-0000FA000000}"/>
    <cellStyle name="Titolo" xfId="259" xr:uid="{00000000-0005-0000-0000-0000FB000000}"/>
    <cellStyle name="Titolo 1" xfId="260" xr:uid="{00000000-0005-0000-0000-0000FC000000}"/>
    <cellStyle name="Titolo 2" xfId="261" xr:uid="{00000000-0005-0000-0000-0000FD000000}"/>
    <cellStyle name="Titolo 3" xfId="262" xr:uid="{00000000-0005-0000-0000-0000FE000000}"/>
    <cellStyle name="Titolo 4" xfId="263" xr:uid="{00000000-0005-0000-0000-0000FF000000}"/>
    <cellStyle name="Titre" xfId="264" xr:uid="{00000000-0005-0000-0000-000000010000}"/>
    <cellStyle name="Titre 2" xfId="70" xr:uid="{00000000-0005-0000-0000-000001010000}"/>
    <cellStyle name="Titre 1" xfId="265" xr:uid="{00000000-0005-0000-0000-000002010000}"/>
    <cellStyle name="Titre 1 2" xfId="71" xr:uid="{00000000-0005-0000-0000-000003010000}"/>
    <cellStyle name="Titre 2" xfId="266" xr:uid="{00000000-0005-0000-0000-000004010000}"/>
    <cellStyle name="Titre 2 2" xfId="72" xr:uid="{00000000-0005-0000-0000-000005010000}"/>
    <cellStyle name="Titre 3" xfId="267" xr:uid="{00000000-0005-0000-0000-000006010000}"/>
    <cellStyle name="Titre 3 2" xfId="73" xr:uid="{00000000-0005-0000-0000-000007010000}"/>
    <cellStyle name="Titre 4" xfId="268" xr:uid="{00000000-0005-0000-0000-000008010000}"/>
    <cellStyle name="Titre 4 2" xfId="74" xr:uid="{00000000-0005-0000-0000-000009010000}"/>
    <cellStyle name="Titre_Kieran and graph" xfId="269" xr:uid="{00000000-0005-0000-0000-00000A010000}"/>
    <cellStyle name="Título" xfId="119" xr:uid="{00000000-0005-0000-0000-00000B010000}"/>
    <cellStyle name="Título 1" xfId="120" xr:uid="{00000000-0005-0000-0000-00000C010000}"/>
    <cellStyle name="Título 2" xfId="121" xr:uid="{00000000-0005-0000-0000-00000D010000}"/>
    <cellStyle name="Título 3" xfId="122" xr:uid="{00000000-0005-0000-0000-00000E010000}"/>
    <cellStyle name="Totaal" xfId="270" builtinId="25" customBuiltin="1"/>
    <cellStyle name="Total 2" xfId="75" xr:uid="{00000000-0005-0000-0000-000010010000}"/>
    <cellStyle name="Totale" xfId="271" xr:uid="{00000000-0005-0000-0000-000011010000}"/>
    <cellStyle name="Tulostus" xfId="272" xr:uid="{00000000-0005-0000-0000-000012010000}"/>
    <cellStyle name="Valore non valido" xfId="273" xr:uid="{00000000-0005-0000-0000-000013010000}"/>
    <cellStyle name="Valore valido" xfId="274" xr:uid="{00000000-0005-0000-0000-000014010000}"/>
    <cellStyle name="Valuta" xfId="1" builtinId="4"/>
    <cellStyle name="Varoitusteksti" xfId="275" xr:uid="{00000000-0005-0000-0000-000015010000}"/>
    <cellStyle name="Vérification" xfId="276" xr:uid="{00000000-0005-0000-0000-000016010000}"/>
    <cellStyle name="Vérification 2" xfId="76" xr:uid="{00000000-0005-0000-0000-000017010000}"/>
    <cellStyle name="Warning Text" xfId="277" xr:uid="{00000000-0005-0000-0000-000018010000}"/>
  </cellStyles>
  <dxfs count="0"/>
  <tableStyles count="0" defaultTableStyle="TableStyleMedium9" defaultPivotStyle="PivotStyleLight16"/>
  <colors>
    <mruColors>
      <color rgb="FFC0C0C0"/>
      <color rgb="FFFFCC00"/>
      <color rgb="FFFFCC66"/>
      <color rgb="FFFFCC99"/>
      <color rgb="FFFFFFCC"/>
      <color rgb="FFCCFFFF"/>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X56"/>
  <sheetViews>
    <sheetView showGridLines="0" tabSelected="1" zoomScaleNormal="100" workbookViewId="0">
      <pane ySplit="3" topLeftCell="A4" activePane="bottomLeft" state="frozen"/>
      <selection pane="bottomLeft" activeCell="I62" sqref="I62"/>
    </sheetView>
  </sheetViews>
  <sheetFormatPr defaultRowHeight="12.75" x14ac:dyDescent="0.2"/>
  <cols>
    <col min="1" max="1" width="4.28515625" customWidth="1"/>
    <col min="2" max="2" width="10.85546875" customWidth="1"/>
    <col min="3" max="3" width="9.5703125" customWidth="1"/>
    <col min="4" max="4" width="8.140625" customWidth="1"/>
  </cols>
  <sheetData>
    <row r="1" spans="2:9" ht="13.5" thickBot="1" x14ac:dyDescent="0.25"/>
    <row r="2" spans="2:9" x14ac:dyDescent="0.2">
      <c r="B2" s="176" t="s">
        <v>0</v>
      </c>
      <c r="C2" s="177"/>
      <c r="D2" s="178"/>
      <c r="G2" s="170" t="s">
        <v>239</v>
      </c>
      <c r="H2" s="171"/>
      <c r="I2" s="172"/>
    </row>
    <row r="3" spans="2:9" ht="13.5" thickBot="1" x14ac:dyDescent="0.25">
      <c r="B3" s="179"/>
      <c r="C3" s="180"/>
      <c r="D3" s="181"/>
      <c r="G3" s="173"/>
      <c r="H3" s="174"/>
      <c r="I3" s="175"/>
    </row>
    <row r="5" spans="2:9" x14ac:dyDescent="0.2">
      <c r="B5" s="131"/>
      <c r="C5" t="s">
        <v>1</v>
      </c>
    </row>
    <row r="6" spans="2:9" x14ac:dyDescent="0.2">
      <c r="B6" s="132"/>
      <c r="C6" t="s">
        <v>2</v>
      </c>
    </row>
    <row r="7" spans="2:9" x14ac:dyDescent="0.2">
      <c r="B7" s="133"/>
      <c r="C7" t="s">
        <v>3</v>
      </c>
    </row>
    <row r="8" spans="2:9" x14ac:dyDescent="0.2">
      <c r="B8" s="134"/>
      <c r="C8" t="s">
        <v>4</v>
      </c>
    </row>
    <row r="9" spans="2:9" x14ac:dyDescent="0.2">
      <c r="B9" s="135"/>
      <c r="C9" t="s">
        <v>5</v>
      </c>
    </row>
    <row r="10" spans="2:9" x14ac:dyDescent="0.2">
      <c r="B10" s="136"/>
      <c r="C10" t="s">
        <v>6</v>
      </c>
    </row>
    <row r="12" spans="2:9" x14ac:dyDescent="0.2">
      <c r="B12" s="44" t="s">
        <v>7</v>
      </c>
    </row>
    <row r="13" spans="2:9" x14ac:dyDescent="0.2">
      <c r="B13" s="44" t="s">
        <v>8</v>
      </c>
    </row>
    <row r="15" spans="2:9" x14ac:dyDescent="0.2">
      <c r="B15" s="48" t="s">
        <v>9</v>
      </c>
    </row>
    <row r="16" spans="2:9" x14ac:dyDescent="0.2">
      <c r="B16" s="44" t="s">
        <v>10</v>
      </c>
      <c r="C16" s="44" t="s">
        <v>11</v>
      </c>
    </row>
    <row r="18" spans="2:5" x14ac:dyDescent="0.2">
      <c r="B18" s="183" t="s">
        <v>12</v>
      </c>
      <c r="C18" s="184"/>
      <c r="D18" s="44" t="s">
        <v>13</v>
      </c>
    </row>
    <row r="19" spans="2:5" s="44" customFormat="1" x14ac:dyDescent="0.2">
      <c r="C19" s="44" t="s">
        <v>14</v>
      </c>
    </row>
    <row r="21" spans="2:5" x14ac:dyDescent="0.2">
      <c r="B21" s="183" t="s">
        <v>15</v>
      </c>
      <c r="C21" s="184"/>
      <c r="D21" s="44" t="s">
        <v>16</v>
      </c>
    </row>
    <row r="22" spans="2:5" x14ac:dyDescent="0.2">
      <c r="C22" s="44" t="s">
        <v>17</v>
      </c>
    </row>
    <row r="23" spans="2:5" x14ac:dyDescent="0.2">
      <c r="C23" s="44" t="s">
        <v>18</v>
      </c>
    </row>
    <row r="24" spans="2:5" x14ac:dyDescent="0.2">
      <c r="C24" s="44" t="s">
        <v>19</v>
      </c>
    </row>
    <row r="26" spans="2:5" x14ac:dyDescent="0.2">
      <c r="B26" s="185" t="s">
        <v>20</v>
      </c>
      <c r="C26" s="186"/>
      <c r="D26" s="44" t="s">
        <v>21</v>
      </c>
    </row>
    <row r="27" spans="2:5" x14ac:dyDescent="0.2">
      <c r="C27" s="44" t="s">
        <v>22</v>
      </c>
      <c r="D27" s="44"/>
    </row>
    <row r="28" spans="2:5" x14ac:dyDescent="0.2">
      <c r="C28" s="44" t="s">
        <v>23</v>
      </c>
    </row>
    <row r="30" spans="2:5" ht="15" customHeight="1" x14ac:dyDescent="0.2">
      <c r="B30" s="187" t="s">
        <v>24</v>
      </c>
      <c r="C30" s="188"/>
      <c r="D30" s="44" t="s">
        <v>25</v>
      </c>
    </row>
    <row r="31" spans="2:5" ht="8.25" customHeight="1" x14ac:dyDescent="0.2">
      <c r="C31" s="44"/>
      <c r="D31" s="44"/>
    </row>
    <row r="32" spans="2:5" x14ac:dyDescent="0.2">
      <c r="B32" s="182" t="s">
        <v>26</v>
      </c>
      <c r="C32" s="182"/>
      <c r="D32" s="44" t="s">
        <v>27</v>
      </c>
      <c r="E32" s="44"/>
    </row>
    <row r="33" spans="2:24" x14ac:dyDescent="0.2">
      <c r="C33" s="44" t="s">
        <v>28</v>
      </c>
    </row>
    <row r="34" spans="2:24" x14ac:dyDescent="0.2">
      <c r="C34" s="44" t="s">
        <v>29</v>
      </c>
    </row>
    <row r="35" spans="2:24" x14ac:dyDescent="0.2">
      <c r="C35" s="44" t="s">
        <v>30</v>
      </c>
    </row>
    <row r="36" spans="2:24" x14ac:dyDescent="0.2">
      <c r="C36" s="44" t="s">
        <v>31</v>
      </c>
    </row>
    <row r="37" spans="2:24" x14ac:dyDescent="0.2">
      <c r="C37" s="128" t="s">
        <v>32</v>
      </c>
      <c r="D37" s="129"/>
      <c r="E37" s="129"/>
      <c r="F37" s="129"/>
      <c r="G37" s="129"/>
      <c r="H37" s="129"/>
      <c r="I37" s="129"/>
      <c r="J37" s="129"/>
      <c r="K37" s="129"/>
      <c r="L37" s="129"/>
      <c r="M37" s="129"/>
      <c r="N37" s="129"/>
      <c r="O37" s="129"/>
      <c r="P37" s="129"/>
      <c r="Q37" s="129"/>
      <c r="R37" s="129"/>
      <c r="S37" s="129"/>
      <c r="T37" s="129"/>
      <c r="U37" s="129"/>
      <c r="V37" s="129"/>
      <c r="W37" s="129"/>
      <c r="X37" s="129"/>
    </row>
    <row r="38" spans="2:24" x14ac:dyDescent="0.2">
      <c r="C38" s="128" t="s">
        <v>33</v>
      </c>
      <c r="D38" s="129"/>
      <c r="E38" s="129"/>
      <c r="F38" s="129"/>
      <c r="G38" s="129"/>
      <c r="H38" s="129"/>
      <c r="I38" s="129"/>
      <c r="J38" s="129"/>
      <c r="K38" s="129"/>
      <c r="L38" s="129"/>
      <c r="M38" s="129"/>
      <c r="N38" s="129"/>
      <c r="O38" s="129"/>
      <c r="P38" s="129"/>
      <c r="Q38" s="129"/>
      <c r="R38" s="129"/>
      <c r="S38" s="129"/>
      <c r="T38" s="129"/>
      <c r="U38" s="129"/>
      <c r="V38" s="129"/>
      <c r="W38" s="129"/>
      <c r="X38" s="129"/>
    </row>
    <row r="39" spans="2:24" x14ac:dyDescent="0.2">
      <c r="C39" s="128" t="s">
        <v>34</v>
      </c>
      <c r="D39" s="129"/>
      <c r="E39" s="129"/>
      <c r="F39" s="129"/>
      <c r="G39" s="129"/>
      <c r="H39" s="129"/>
      <c r="I39" s="129"/>
      <c r="J39" s="129"/>
      <c r="K39" s="129"/>
      <c r="L39" s="129"/>
      <c r="M39" s="129"/>
      <c r="N39" s="129"/>
      <c r="O39" s="129"/>
      <c r="P39" s="129"/>
      <c r="Q39" s="129"/>
      <c r="R39" s="129"/>
      <c r="S39" s="129"/>
      <c r="T39" s="129"/>
      <c r="U39" s="129"/>
      <c r="V39" s="129"/>
      <c r="W39" s="129"/>
      <c r="X39" s="129"/>
    </row>
    <row r="41" spans="2:24" x14ac:dyDescent="0.2">
      <c r="B41" s="119" t="s">
        <v>35</v>
      </c>
      <c r="C41" s="44" t="s">
        <v>36</v>
      </c>
    </row>
    <row r="42" spans="2:24" x14ac:dyDescent="0.2">
      <c r="C42" s="44" t="s">
        <v>37</v>
      </c>
    </row>
    <row r="43" spans="2:24" x14ac:dyDescent="0.2">
      <c r="C43" s="44" t="s">
        <v>38</v>
      </c>
    </row>
    <row r="44" spans="2:24" x14ac:dyDescent="0.2">
      <c r="C44" s="44" t="s">
        <v>39</v>
      </c>
    </row>
    <row r="45" spans="2:24" x14ac:dyDescent="0.2">
      <c r="C45" s="44" t="s">
        <v>40</v>
      </c>
    </row>
    <row r="46" spans="2:24" x14ac:dyDescent="0.2">
      <c r="C46" s="44" t="s">
        <v>41</v>
      </c>
    </row>
    <row r="47" spans="2:24" x14ac:dyDescent="0.2">
      <c r="C47" s="44" t="s">
        <v>42</v>
      </c>
    </row>
    <row r="48" spans="2:24" x14ac:dyDescent="0.2">
      <c r="C48" s="44" t="s">
        <v>43</v>
      </c>
    </row>
    <row r="49" spans="2:21" x14ac:dyDescent="0.2">
      <c r="C49" s="44" t="s">
        <v>44</v>
      </c>
    </row>
    <row r="50" spans="2:21" x14ac:dyDescent="0.2">
      <c r="C50" s="49" t="s">
        <v>45</v>
      </c>
      <c r="D50" s="49"/>
      <c r="E50" s="49"/>
      <c r="F50" s="49"/>
      <c r="G50" s="49"/>
      <c r="H50" s="49"/>
      <c r="I50" s="49"/>
      <c r="J50" s="49"/>
      <c r="K50" s="49"/>
      <c r="L50" s="49"/>
      <c r="M50" s="49"/>
      <c r="N50" s="49"/>
      <c r="O50" s="49"/>
      <c r="P50" s="49"/>
      <c r="Q50" s="49"/>
      <c r="R50" s="49"/>
      <c r="S50" s="49"/>
      <c r="T50" s="49"/>
      <c r="U50" s="49"/>
    </row>
    <row r="51" spans="2:21" x14ac:dyDescent="0.2">
      <c r="C51" s="44" t="s">
        <v>46</v>
      </c>
    </row>
    <row r="53" spans="2:21" x14ac:dyDescent="0.2">
      <c r="B53" s="48" t="s">
        <v>47</v>
      </c>
    </row>
    <row r="54" spans="2:21" x14ac:dyDescent="0.2">
      <c r="B54" s="48"/>
    </row>
    <row r="55" spans="2:21" x14ac:dyDescent="0.2">
      <c r="B55" s="120" t="s">
        <v>48</v>
      </c>
      <c r="C55" s="44" t="s">
        <v>49</v>
      </c>
    </row>
    <row r="56" spans="2:21" x14ac:dyDescent="0.2">
      <c r="C56" s="44" t="s">
        <v>50</v>
      </c>
    </row>
  </sheetData>
  <sheetProtection algorithmName="SHA-512" hashValue="8NRJNmt1Mjwu581Taw6SrcGzuRujabjVdMiKOajFNabdzzhDN9ul7xs6akgHBMyhsQHsEG2IiLkOpEqOEuTRRg==" saltValue="NXw17ON2faDe3D3xSakUew==" spinCount="100000" sheet="1" objects="1" scenarios="1"/>
  <mergeCells count="7">
    <mergeCell ref="G2:I3"/>
    <mergeCell ref="B2:D3"/>
    <mergeCell ref="B32:C32"/>
    <mergeCell ref="B18:C18"/>
    <mergeCell ref="B21:C21"/>
    <mergeCell ref="B26:C26"/>
    <mergeCell ref="B30:C30"/>
  </mergeCells>
  <pageMargins left="0.70866141732283472" right="0.70866141732283472" top="0.74803149606299213" bottom="0.74803149606299213" header="0.31496062992125984" footer="0.31496062992125984"/>
  <pageSetup paperSize="9" scale="74" orientation="landscape" r:id="rId1"/>
  <headerFooter>
    <oddHeader>&amp;L&amp;"Aptos"&amp;10&amp;K2FB5E4 | DNB UNRESTRICTED |&amp;1#_x000D_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2"/>
  <dimension ref="A2:CQ97"/>
  <sheetViews>
    <sheetView workbookViewId="0">
      <selection activeCell="D1" sqref="D1"/>
    </sheetView>
  </sheetViews>
  <sheetFormatPr defaultColWidth="9.140625" defaultRowHeight="12.75" x14ac:dyDescent="0.2"/>
  <cols>
    <col min="1" max="1" width="2.7109375" customWidth="1"/>
    <col min="4" max="4" width="2.5703125" customWidth="1"/>
    <col min="5" max="83" width="5.7109375" customWidth="1"/>
  </cols>
  <sheetData>
    <row r="2" spans="1:95" ht="25.5" x14ac:dyDescent="0.2">
      <c r="C2" s="2" t="s">
        <v>235</v>
      </c>
    </row>
    <row r="3" spans="1:95" ht="15" customHeight="1" x14ac:dyDescent="0.2">
      <c r="F3" s="1"/>
      <c r="G3" s="1"/>
      <c r="H3" s="1"/>
      <c r="I3" s="1"/>
      <c r="J3" s="1"/>
    </row>
    <row r="4" spans="1:95" x14ac:dyDescent="0.2">
      <c r="C4" s="167">
        <v>1.8E-3</v>
      </c>
      <c r="F4" s="5"/>
      <c r="G4" s="5"/>
      <c r="H4" s="5"/>
      <c r="I4" s="5"/>
      <c r="J4" s="5"/>
    </row>
    <row r="6" spans="1:95" ht="38.25" x14ac:dyDescent="0.2">
      <c r="B6" s="2" t="s">
        <v>236</v>
      </c>
      <c r="C6" s="2" t="s">
        <v>237</v>
      </c>
      <c r="E6" s="4" t="s">
        <v>238</v>
      </c>
    </row>
    <row r="7" spans="1:95" x14ac:dyDescent="0.2">
      <c r="F7" s="1">
        <v>10</v>
      </c>
      <c r="G7" s="1">
        <v>11</v>
      </c>
      <c r="H7" s="1">
        <v>12</v>
      </c>
      <c r="I7" s="1">
        <v>13</v>
      </c>
      <c r="J7" s="1">
        <v>14</v>
      </c>
      <c r="K7" s="1">
        <v>15</v>
      </c>
      <c r="L7" s="1">
        <v>16</v>
      </c>
      <c r="M7" s="1">
        <v>17</v>
      </c>
      <c r="N7" s="1">
        <v>18</v>
      </c>
      <c r="O7" s="1">
        <v>19</v>
      </c>
      <c r="P7" s="1">
        <v>20</v>
      </c>
      <c r="Q7" s="1">
        <v>21</v>
      </c>
      <c r="R7" s="1">
        <v>22</v>
      </c>
      <c r="S7" s="1">
        <v>23</v>
      </c>
      <c r="T7" s="1">
        <v>24</v>
      </c>
      <c r="U7" s="1">
        <v>25</v>
      </c>
      <c r="V7" s="1">
        <v>26</v>
      </c>
      <c r="W7" s="1">
        <v>27</v>
      </c>
      <c r="X7" s="1">
        <v>28</v>
      </c>
      <c r="Y7" s="1">
        <v>29</v>
      </c>
      <c r="Z7" s="1">
        <v>30</v>
      </c>
      <c r="AA7" s="1">
        <v>31</v>
      </c>
      <c r="AB7" s="1">
        <v>32</v>
      </c>
      <c r="AC7" s="1">
        <v>33</v>
      </c>
      <c r="AD7" s="1">
        <v>34</v>
      </c>
      <c r="AE7" s="1">
        <v>35</v>
      </c>
      <c r="AF7" s="1">
        <v>36</v>
      </c>
      <c r="AG7" s="1">
        <v>37</v>
      </c>
      <c r="AH7" s="1">
        <v>38</v>
      </c>
      <c r="AI7" s="1">
        <v>39</v>
      </c>
      <c r="AJ7" s="1">
        <v>40</v>
      </c>
      <c r="AK7" s="1">
        <v>41</v>
      </c>
      <c r="AL7" s="1">
        <v>42</v>
      </c>
      <c r="AM7" s="1">
        <v>43</v>
      </c>
      <c r="AN7" s="1">
        <v>44</v>
      </c>
      <c r="AO7" s="1">
        <v>45</v>
      </c>
      <c r="AP7" s="1">
        <v>46</v>
      </c>
      <c r="AQ7" s="1">
        <v>47</v>
      </c>
      <c r="AR7" s="1">
        <v>48</v>
      </c>
      <c r="AS7" s="1">
        <v>49</v>
      </c>
      <c r="AT7" s="1">
        <v>50</v>
      </c>
      <c r="AU7" s="1">
        <v>51</v>
      </c>
      <c r="AV7" s="1">
        <v>52</v>
      </c>
      <c r="AW7" s="1">
        <v>53</v>
      </c>
      <c r="AX7" s="1">
        <v>54</v>
      </c>
      <c r="AY7" s="1">
        <v>55</v>
      </c>
      <c r="AZ7" s="1">
        <v>56</v>
      </c>
      <c r="BA7" s="1">
        <v>57</v>
      </c>
      <c r="BB7" s="1">
        <v>58</v>
      </c>
      <c r="BC7" s="1">
        <v>59</v>
      </c>
      <c r="BD7" s="1">
        <v>60</v>
      </c>
      <c r="BE7" s="1">
        <v>61</v>
      </c>
      <c r="BF7" s="1">
        <v>62</v>
      </c>
      <c r="BG7" s="1">
        <v>63</v>
      </c>
      <c r="BH7" s="1">
        <v>64</v>
      </c>
      <c r="BI7" s="1">
        <v>65</v>
      </c>
      <c r="BJ7" s="1">
        <v>66</v>
      </c>
      <c r="BK7" s="1">
        <v>67</v>
      </c>
      <c r="BL7" s="1">
        <v>68</v>
      </c>
      <c r="BM7" s="1">
        <v>69</v>
      </c>
      <c r="BN7" s="1">
        <v>70</v>
      </c>
      <c r="BO7" s="1">
        <v>71</v>
      </c>
      <c r="BP7" s="1">
        <v>72</v>
      </c>
      <c r="BQ7" s="1">
        <v>73</v>
      </c>
      <c r="BR7" s="1">
        <v>74</v>
      </c>
      <c r="BS7" s="1">
        <v>75</v>
      </c>
      <c r="BT7" s="1">
        <v>76</v>
      </c>
      <c r="BU7" s="1">
        <v>77</v>
      </c>
      <c r="BV7" s="1">
        <v>78</v>
      </c>
      <c r="BW7" s="1">
        <v>79</v>
      </c>
      <c r="BX7" s="1">
        <v>80</v>
      </c>
      <c r="BY7" s="1">
        <v>81</v>
      </c>
      <c r="BZ7" s="1">
        <v>82</v>
      </c>
      <c r="CA7" s="1">
        <v>83</v>
      </c>
      <c r="CB7" s="1">
        <v>84</v>
      </c>
      <c r="CC7" s="1">
        <v>85</v>
      </c>
      <c r="CD7" s="1">
        <v>86</v>
      </c>
      <c r="CE7" s="1">
        <v>87</v>
      </c>
      <c r="CF7" s="1">
        <v>88</v>
      </c>
      <c r="CG7" s="1">
        <v>89</v>
      </c>
      <c r="CH7" s="1">
        <v>90</v>
      </c>
      <c r="CI7" s="1">
        <v>91</v>
      </c>
      <c r="CJ7" s="1">
        <v>92</v>
      </c>
      <c r="CK7" s="1">
        <v>93</v>
      </c>
      <c r="CL7" s="1">
        <v>94</v>
      </c>
      <c r="CM7" s="1">
        <v>95</v>
      </c>
      <c r="CN7" s="1">
        <v>96</v>
      </c>
      <c r="CO7" s="1">
        <v>97</v>
      </c>
      <c r="CP7" s="1">
        <v>98</v>
      </c>
      <c r="CQ7" s="1">
        <v>99</v>
      </c>
    </row>
    <row r="8" spans="1:95" x14ac:dyDescent="0.2">
      <c r="A8" s="6"/>
      <c r="B8" s="1">
        <v>10</v>
      </c>
      <c r="C8" s="168">
        <v>0.9</v>
      </c>
      <c r="E8" s="1">
        <v>10</v>
      </c>
      <c r="F8" s="169">
        <v>1</v>
      </c>
      <c r="G8" s="169">
        <v>1</v>
      </c>
      <c r="H8" s="169">
        <v>1</v>
      </c>
      <c r="I8" s="169">
        <v>1</v>
      </c>
      <c r="J8" s="169">
        <v>1</v>
      </c>
      <c r="K8" s="169">
        <v>1</v>
      </c>
      <c r="L8" s="169">
        <v>1</v>
      </c>
      <c r="M8" s="169">
        <v>1</v>
      </c>
      <c r="N8" s="169">
        <v>1</v>
      </c>
      <c r="O8" s="169">
        <v>1</v>
      </c>
      <c r="P8" s="169">
        <v>1</v>
      </c>
      <c r="Q8" s="169">
        <v>1</v>
      </c>
      <c r="R8" s="169">
        <v>1</v>
      </c>
      <c r="S8" s="169">
        <v>1</v>
      </c>
      <c r="T8" s="169">
        <v>1</v>
      </c>
      <c r="U8" s="169">
        <v>1</v>
      </c>
      <c r="V8" s="169">
        <v>1</v>
      </c>
      <c r="W8" s="169">
        <v>1</v>
      </c>
      <c r="X8" s="169">
        <v>1</v>
      </c>
      <c r="Y8" s="169">
        <v>1</v>
      </c>
      <c r="Z8" s="169">
        <v>1</v>
      </c>
      <c r="AA8" s="169">
        <v>1</v>
      </c>
      <c r="AB8" s="169">
        <v>1</v>
      </c>
      <c r="AC8" s="169">
        <v>1</v>
      </c>
      <c r="AD8" s="169">
        <v>1</v>
      </c>
      <c r="AE8" s="169">
        <v>1</v>
      </c>
      <c r="AF8" s="169">
        <v>1</v>
      </c>
      <c r="AG8" s="169">
        <v>1</v>
      </c>
      <c r="AH8" s="169">
        <v>1</v>
      </c>
      <c r="AI8" s="169">
        <v>1</v>
      </c>
      <c r="AJ8" s="169">
        <v>1</v>
      </c>
      <c r="AK8" s="169">
        <v>1</v>
      </c>
      <c r="AL8" s="169">
        <v>1</v>
      </c>
      <c r="AM8" s="169">
        <v>1</v>
      </c>
      <c r="AN8" s="169">
        <v>0.75</v>
      </c>
      <c r="AO8" s="169">
        <v>0.75</v>
      </c>
      <c r="AP8" s="169">
        <v>1</v>
      </c>
      <c r="AQ8" s="169">
        <v>1</v>
      </c>
      <c r="AR8" s="169">
        <v>0.75</v>
      </c>
      <c r="AS8" s="169">
        <v>1</v>
      </c>
      <c r="AT8" s="169">
        <v>0.75</v>
      </c>
      <c r="AU8" s="169">
        <v>0.75</v>
      </c>
      <c r="AV8" s="169">
        <v>0.75</v>
      </c>
      <c r="AW8" s="169">
        <v>1</v>
      </c>
      <c r="AX8" s="169">
        <v>0.75</v>
      </c>
      <c r="AY8" s="169">
        <v>0.75</v>
      </c>
      <c r="AZ8" s="169">
        <v>0.75</v>
      </c>
      <c r="BA8" s="169">
        <v>0.75</v>
      </c>
      <c r="BB8" s="169">
        <v>0.75</v>
      </c>
      <c r="BC8" s="169">
        <v>0.75</v>
      </c>
      <c r="BD8" s="169">
        <v>0.75</v>
      </c>
      <c r="BE8" s="169">
        <v>0.75</v>
      </c>
      <c r="BF8" s="169">
        <v>0.5</v>
      </c>
      <c r="BG8" s="169">
        <v>0.5</v>
      </c>
      <c r="BH8" s="169">
        <v>0.5</v>
      </c>
      <c r="BI8" s="169">
        <v>0.75</v>
      </c>
      <c r="BJ8" s="169">
        <v>1</v>
      </c>
      <c r="BK8" s="169">
        <v>1</v>
      </c>
      <c r="BL8" s="169">
        <v>1</v>
      </c>
      <c r="BM8" s="169">
        <v>0.75</v>
      </c>
      <c r="BN8" s="169">
        <v>0.75</v>
      </c>
      <c r="BO8" s="169">
        <v>0.75</v>
      </c>
      <c r="BP8" s="169">
        <v>1</v>
      </c>
      <c r="BQ8" s="169">
        <v>1</v>
      </c>
      <c r="BR8" s="169">
        <v>1</v>
      </c>
      <c r="BS8" s="169">
        <v>0.75</v>
      </c>
      <c r="BT8" s="169">
        <v>1</v>
      </c>
      <c r="BU8" s="169">
        <v>1</v>
      </c>
      <c r="BV8" s="169">
        <v>1</v>
      </c>
      <c r="BW8" s="169">
        <v>1</v>
      </c>
      <c r="BX8" s="169">
        <v>1</v>
      </c>
      <c r="BY8" s="169">
        <v>1</v>
      </c>
      <c r="BZ8" s="169">
        <v>1</v>
      </c>
      <c r="CA8" s="169">
        <v>1</v>
      </c>
      <c r="CB8" s="169">
        <v>1</v>
      </c>
      <c r="CC8" s="169">
        <v>1</v>
      </c>
      <c r="CD8" s="169">
        <v>1</v>
      </c>
      <c r="CE8" s="169">
        <v>1</v>
      </c>
      <c r="CF8" s="169">
        <v>1</v>
      </c>
      <c r="CG8" s="169">
        <v>0.75</v>
      </c>
      <c r="CH8" s="169">
        <v>1</v>
      </c>
      <c r="CI8" s="169">
        <v>0.75</v>
      </c>
      <c r="CJ8" s="169">
        <v>1</v>
      </c>
      <c r="CK8" s="169">
        <v>0.75</v>
      </c>
      <c r="CL8" s="169">
        <v>1</v>
      </c>
      <c r="CM8" s="169">
        <v>0.75</v>
      </c>
      <c r="CN8" s="169">
        <v>0.75</v>
      </c>
      <c r="CO8" s="169">
        <v>0.75</v>
      </c>
      <c r="CP8" s="169">
        <v>0.75</v>
      </c>
      <c r="CQ8" s="169">
        <v>0.75</v>
      </c>
    </row>
    <row r="9" spans="1:95" x14ac:dyDescent="0.2">
      <c r="A9" s="6"/>
      <c r="B9" s="1">
        <v>11</v>
      </c>
      <c r="C9" s="168">
        <v>1</v>
      </c>
      <c r="E9" s="1">
        <v>11</v>
      </c>
      <c r="F9" s="169">
        <v>1</v>
      </c>
      <c r="G9" s="169">
        <v>1</v>
      </c>
      <c r="H9" s="169">
        <v>1</v>
      </c>
      <c r="I9" s="169">
        <v>1</v>
      </c>
      <c r="J9" s="169">
        <v>1</v>
      </c>
      <c r="K9" s="169">
        <v>1</v>
      </c>
      <c r="L9" s="169">
        <v>1</v>
      </c>
      <c r="M9" s="169">
        <v>1</v>
      </c>
      <c r="N9" s="169">
        <v>1</v>
      </c>
      <c r="O9" s="169">
        <v>1</v>
      </c>
      <c r="P9" s="169">
        <v>1</v>
      </c>
      <c r="Q9" s="169">
        <v>1</v>
      </c>
      <c r="R9" s="169">
        <v>1</v>
      </c>
      <c r="S9" s="169">
        <v>1</v>
      </c>
      <c r="T9" s="169">
        <v>1</v>
      </c>
      <c r="U9" s="169">
        <v>1</v>
      </c>
      <c r="V9" s="169">
        <v>1</v>
      </c>
      <c r="W9" s="169">
        <v>1</v>
      </c>
      <c r="X9" s="169">
        <v>1</v>
      </c>
      <c r="Y9" s="169">
        <v>1</v>
      </c>
      <c r="Z9" s="169">
        <v>1</v>
      </c>
      <c r="AA9" s="169">
        <v>1</v>
      </c>
      <c r="AB9" s="169">
        <v>1</v>
      </c>
      <c r="AC9" s="169">
        <v>1</v>
      </c>
      <c r="AD9" s="169">
        <v>1</v>
      </c>
      <c r="AE9" s="169">
        <v>1</v>
      </c>
      <c r="AF9" s="169">
        <v>1</v>
      </c>
      <c r="AG9" s="169">
        <v>1</v>
      </c>
      <c r="AH9" s="169">
        <v>1</v>
      </c>
      <c r="AI9" s="169">
        <v>1</v>
      </c>
      <c r="AJ9" s="169">
        <v>1</v>
      </c>
      <c r="AK9" s="169">
        <v>1</v>
      </c>
      <c r="AL9" s="169">
        <v>1</v>
      </c>
      <c r="AM9" s="169">
        <v>1</v>
      </c>
      <c r="AN9" s="169">
        <v>1</v>
      </c>
      <c r="AO9" s="169">
        <v>0.75</v>
      </c>
      <c r="AP9" s="169">
        <v>1</v>
      </c>
      <c r="AQ9" s="169">
        <v>1</v>
      </c>
      <c r="AR9" s="169">
        <v>1</v>
      </c>
      <c r="AS9" s="169">
        <v>1</v>
      </c>
      <c r="AT9" s="169">
        <v>0.75</v>
      </c>
      <c r="AU9" s="169">
        <v>1</v>
      </c>
      <c r="AV9" s="169">
        <v>0.75</v>
      </c>
      <c r="AW9" s="169">
        <v>1</v>
      </c>
      <c r="AX9" s="169">
        <v>0.75</v>
      </c>
      <c r="AY9" s="169">
        <v>0.75</v>
      </c>
      <c r="AZ9" s="169">
        <v>0.75</v>
      </c>
      <c r="BA9" s="169">
        <v>0.75</v>
      </c>
      <c r="BB9" s="169">
        <v>0.75</v>
      </c>
      <c r="BC9" s="169">
        <v>0.75</v>
      </c>
      <c r="BD9" s="169">
        <v>0.75</v>
      </c>
      <c r="BE9" s="169">
        <v>0.75</v>
      </c>
      <c r="BF9" s="169">
        <v>0.5</v>
      </c>
      <c r="BG9" s="169">
        <v>0.5</v>
      </c>
      <c r="BH9" s="169">
        <v>0.5</v>
      </c>
      <c r="BI9" s="169">
        <v>0.75</v>
      </c>
      <c r="BJ9" s="169">
        <v>1</v>
      </c>
      <c r="BK9" s="169">
        <v>1</v>
      </c>
      <c r="BL9" s="169">
        <v>1</v>
      </c>
      <c r="BM9" s="169">
        <v>1</v>
      </c>
      <c r="BN9" s="169">
        <v>0.75</v>
      </c>
      <c r="BO9" s="169">
        <v>0.75</v>
      </c>
      <c r="BP9" s="169">
        <v>1</v>
      </c>
      <c r="BQ9" s="169">
        <v>1</v>
      </c>
      <c r="BR9" s="169">
        <v>1</v>
      </c>
      <c r="BS9" s="169">
        <v>0.75</v>
      </c>
      <c r="BT9" s="169">
        <v>1</v>
      </c>
      <c r="BU9" s="169">
        <v>1</v>
      </c>
      <c r="BV9" s="169">
        <v>1</v>
      </c>
      <c r="BW9" s="169">
        <v>1</v>
      </c>
      <c r="BX9" s="169">
        <v>1</v>
      </c>
      <c r="BY9" s="169">
        <v>1</v>
      </c>
      <c r="BZ9" s="169">
        <v>1</v>
      </c>
      <c r="CA9" s="169">
        <v>1</v>
      </c>
      <c r="CB9" s="169">
        <v>1</v>
      </c>
      <c r="CC9" s="169">
        <v>1</v>
      </c>
      <c r="CD9" s="169">
        <v>1</v>
      </c>
      <c r="CE9" s="169">
        <v>1</v>
      </c>
      <c r="CF9" s="169">
        <v>0.75</v>
      </c>
      <c r="CG9" s="169">
        <v>0.75</v>
      </c>
      <c r="CH9" s="169">
        <v>0.75</v>
      </c>
      <c r="CI9" s="169">
        <v>0.75</v>
      </c>
      <c r="CJ9" s="169">
        <v>1</v>
      </c>
      <c r="CK9" s="169">
        <v>0.75</v>
      </c>
      <c r="CL9" s="169">
        <v>1</v>
      </c>
      <c r="CM9" s="169">
        <v>0.75</v>
      </c>
      <c r="CN9" s="169">
        <v>0.75</v>
      </c>
      <c r="CO9" s="169">
        <v>0.75</v>
      </c>
      <c r="CP9" s="169">
        <v>0.75</v>
      </c>
      <c r="CQ9" s="169">
        <v>0.75</v>
      </c>
    </row>
    <row r="10" spans="1:95" x14ac:dyDescent="0.2">
      <c r="A10" s="6"/>
      <c r="B10" s="1">
        <v>12</v>
      </c>
      <c r="C10" s="168">
        <v>1</v>
      </c>
      <c r="E10" s="1">
        <v>12</v>
      </c>
      <c r="F10" s="169">
        <v>1</v>
      </c>
      <c r="G10" s="169">
        <v>1</v>
      </c>
      <c r="H10" s="169">
        <v>1</v>
      </c>
      <c r="I10" s="169">
        <v>1</v>
      </c>
      <c r="J10" s="169">
        <v>1</v>
      </c>
      <c r="K10" s="169">
        <v>1</v>
      </c>
      <c r="L10" s="169">
        <v>1</v>
      </c>
      <c r="M10" s="169">
        <v>1</v>
      </c>
      <c r="N10" s="169">
        <v>1</v>
      </c>
      <c r="O10" s="169">
        <v>1</v>
      </c>
      <c r="P10" s="169">
        <v>1</v>
      </c>
      <c r="Q10" s="169">
        <v>1</v>
      </c>
      <c r="R10" s="169">
        <v>1</v>
      </c>
      <c r="S10" s="169">
        <v>1</v>
      </c>
      <c r="T10" s="169">
        <v>1</v>
      </c>
      <c r="U10" s="169">
        <v>1</v>
      </c>
      <c r="V10" s="169">
        <v>1</v>
      </c>
      <c r="W10" s="169">
        <v>1</v>
      </c>
      <c r="X10" s="169">
        <v>1</v>
      </c>
      <c r="Y10" s="169">
        <v>1</v>
      </c>
      <c r="Z10" s="169">
        <v>1</v>
      </c>
      <c r="AA10" s="169">
        <v>1</v>
      </c>
      <c r="AB10" s="169">
        <v>1</v>
      </c>
      <c r="AC10" s="169">
        <v>1</v>
      </c>
      <c r="AD10" s="169">
        <v>1</v>
      </c>
      <c r="AE10" s="169">
        <v>1</v>
      </c>
      <c r="AF10" s="169">
        <v>1</v>
      </c>
      <c r="AG10" s="169">
        <v>1</v>
      </c>
      <c r="AH10" s="169">
        <v>1</v>
      </c>
      <c r="AI10" s="169">
        <v>1</v>
      </c>
      <c r="AJ10" s="169">
        <v>1</v>
      </c>
      <c r="AK10" s="169">
        <v>1</v>
      </c>
      <c r="AL10" s="169">
        <v>1</v>
      </c>
      <c r="AM10" s="169">
        <v>1</v>
      </c>
      <c r="AN10" s="169">
        <v>1</v>
      </c>
      <c r="AO10" s="169">
        <v>0.75</v>
      </c>
      <c r="AP10" s="169">
        <v>1</v>
      </c>
      <c r="AQ10" s="169">
        <v>1</v>
      </c>
      <c r="AR10" s="169">
        <v>1</v>
      </c>
      <c r="AS10" s="169">
        <v>1</v>
      </c>
      <c r="AT10" s="169">
        <v>1</v>
      </c>
      <c r="AU10" s="169">
        <v>1</v>
      </c>
      <c r="AV10" s="169">
        <v>1</v>
      </c>
      <c r="AW10" s="169">
        <v>1</v>
      </c>
      <c r="AX10" s="169">
        <v>1</v>
      </c>
      <c r="AY10" s="169">
        <v>0.75</v>
      </c>
      <c r="AZ10" s="169">
        <v>0.75</v>
      </c>
      <c r="BA10" s="169">
        <v>0.75</v>
      </c>
      <c r="BB10" s="169">
        <v>0.75</v>
      </c>
      <c r="BC10" s="169">
        <v>0.75</v>
      </c>
      <c r="BD10" s="169">
        <v>0.75</v>
      </c>
      <c r="BE10" s="169">
        <v>0.75</v>
      </c>
      <c r="BF10" s="169">
        <v>0.5</v>
      </c>
      <c r="BG10" s="169">
        <v>0.5</v>
      </c>
      <c r="BH10" s="169">
        <v>0.5</v>
      </c>
      <c r="BI10" s="169">
        <v>1</v>
      </c>
      <c r="BJ10" s="169">
        <v>1</v>
      </c>
      <c r="BK10" s="169">
        <v>1</v>
      </c>
      <c r="BL10" s="169">
        <v>1</v>
      </c>
      <c r="BM10" s="169">
        <v>1</v>
      </c>
      <c r="BN10" s="169">
        <v>1</v>
      </c>
      <c r="BO10" s="169">
        <v>1</v>
      </c>
      <c r="BP10" s="169">
        <v>1</v>
      </c>
      <c r="BQ10" s="169">
        <v>1</v>
      </c>
      <c r="BR10" s="169">
        <v>1</v>
      </c>
      <c r="BS10" s="169">
        <v>1</v>
      </c>
      <c r="BT10" s="169">
        <v>1</v>
      </c>
      <c r="BU10" s="169">
        <v>1</v>
      </c>
      <c r="BV10" s="169">
        <v>1</v>
      </c>
      <c r="BW10" s="169">
        <v>1</v>
      </c>
      <c r="BX10" s="169">
        <v>1</v>
      </c>
      <c r="BY10" s="169">
        <v>1</v>
      </c>
      <c r="BZ10" s="169">
        <v>1</v>
      </c>
      <c r="CA10" s="169">
        <v>1</v>
      </c>
      <c r="CB10" s="169">
        <v>1</v>
      </c>
      <c r="CC10" s="169">
        <v>1</v>
      </c>
      <c r="CD10" s="169">
        <v>1</v>
      </c>
      <c r="CE10" s="169">
        <v>1</v>
      </c>
      <c r="CF10" s="169">
        <v>0.75</v>
      </c>
      <c r="CG10" s="169">
        <v>0.75</v>
      </c>
      <c r="CH10" s="169">
        <v>0.75</v>
      </c>
      <c r="CI10" s="169">
        <v>0.75</v>
      </c>
      <c r="CJ10" s="169">
        <v>0.75</v>
      </c>
      <c r="CK10" s="169">
        <v>0.75</v>
      </c>
      <c r="CL10" s="169">
        <v>0.75</v>
      </c>
      <c r="CM10" s="169">
        <v>0.75</v>
      </c>
      <c r="CN10" s="169">
        <v>0.75</v>
      </c>
      <c r="CO10" s="169">
        <v>0.75</v>
      </c>
      <c r="CP10" s="169">
        <v>0.75</v>
      </c>
      <c r="CQ10" s="169">
        <v>0.75</v>
      </c>
    </row>
    <row r="11" spans="1:95" x14ac:dyDescent="0.2">
      <c r="A11" s="6"/>
      <c r="B11" s="1">
        <v>13</v>
      </c>
      <c r="C11" s="168">
        <v>1.1000000000000001</v>
      </c>
      <c r="E11" s="1">
        <v>13</v>
      </c>
      <c r="F11" s="169">
        <v>1</v>
      </c>
      <c r="G11" s="169">
        <v>1</v>
      </c>
      <c r="H11" s="169">
        <v>1</v>
      </c>
      <c r="I11" s="169">
        <v>1</v>
      </c>
      <c r="J11" s="169">
        <v>1</v>
      </c>
      <c r="K11" s="169">
        <v>1</v>
      </c>
      <c r="L11" s="169">
        <v>1</v>
      </c>
      <c r="M11" s="169">
        <v>1</v>
      </c>
      <c r="N11" s="169">
        <v>1</v>
      </c>
      <c r="O11" s="169">
        <v>1</v>
      </c>
      <c r="P11" s="169">
        <v>1</v>
      </c>
      <c r="Q11" s="169">
        <v>1</v>
      </c>
      <c r="R11" s="169">
        <v>1</v>
      </c>
      <c r="S11" s="169">
        <v>1</v>
      </c>
      <c r="T11" s="169">
        <v>1</v>
      </c>
      <c r="U11" s="169">
        <v>1</v>
      </c>
      <c r="V11" s="169">
        <v>1</v>
      </c>
      <c r="W11" s="169">
        <v>1</v>
      </c>
      <c r="X11" s="169">
        <v>1</v>
      </c>
      <c r="Y11" s="169">
        <v>1</v>
      </c>
      <c r="Z11" s="169">
        <v>1</v>
      </c>
      <c r="AA11" s="169">
        <v>1</v>
      </c>
      <c r="AB11" s="169">
        <v>1</v>
      </c>
      <c r="AC11" s="169">
        <v>1</v>
      </c>
      <c r="AD11" s="169">
        <v>1</v>
      </c>
      <c r="AE11" s="169">
        <v>1</v>
      </c>
      <c r="AF11" s="169">
        <v>1</v>
      </c>
      <c r="AG11" s="169">
        <v>1</v>
      </c>
      <c r="AH11" s="169">
        <v>1</v>
      </c>
      <c r="AI11" s="169">
        <v>1</v>
      </c>
      <c r="AJ11" s="169">
        <v>1</v>
      </c>
      <c r="AK11" s="169">
        <v>1</v>
      </c>
      <c r="AL11" s="169">
        <v>1</v>
      </c>
      <c r="AM11" s="169">
        <v>1</v>
      </c>
      <c r="AN11" s="169">
        <v>1</v>
      </c>
      <c r="AO11" s="169">
        <v>0.75</v>
      </c>
      <c r="AP11" s="169">
        <v>1</v>
      </c>
      <c r="AQ11" s="169">
        <v>1</v>
      </c>
      <c r="AR11" s="169">
        <v>1</v>
      </c>
      <c r="AS11" s="169">
        <v>1</v>
      </c>
      <c r="AT11" s="169">
        <v>0.75</v>
      </c>
      <c r="AU11" s="169">
        <v>1</v>
      </c>
      <c r="AV11" s="169">
        <v>1</v>
      </c>
      <c r="AW11" s="169">
        <v>1</v>
      </c>
      <c r="AX11" s="169">
        <v>0.75</v>
      </c>
      <c r="AY11" s="169">
        <v>0.75</v>
      </c>
      <c r="AZ11" s="169">
        <v>0.75</v>
      </c>
      <c r="BA11" s="169">
        <v>0.75</v>
      </c>
      <c r="BB11" s="169">
        <v>0.75</v>
      </c>
      <c r="BC11" s="169">
        <v>0.75</v>
      </c>
      <c r="BD11" s="169">
        <v>0.75</v>
      </c>
      <c r="BE11" s="169">
        <v>0.75</v>
      </c>
      <c r="BF11" s="169">
        <v>0.5</v>
      </c>
      <c r="BG11" s="169">
        <v>0.5</v>
      </c>
      <c r="BH11" s="169">
        <v>0.5</v>
      </c>
      <c r="BI11" s="169">
        <v>0.75</v>
      </c>
      <c r="BJ11" s="169">
        <v>1</v>
      </c>
      <c r="BK11" s="169">
        <v>1</v>
      </c>
      <c r="BL11" s="169">
        <v>1</v>
      </c>
      <c r="BM11" s="169">
        <v>1</v>
      </c>
      <c r="BN11" s="169">
        <v>0.75</v>
      </c>
      <c r="BO11" s="169">
        <v>0.75</v>
      </c>
      <c r="BP11" s="169">
        <v>1</v>
      </c>
      <c r="BQ11" s="169">
        <v>1</v>
      </c>
      <c r="BR11" s="169">
        <v>1</v>
      </c>
      <c r="BS11" s="169">
        <v>1</v>
      </c>
      <c r="BT11" s="169">
        <v>1</v>
      </c>
      <c r="BU11" s="169">
        <v>1</v>
      </c>
      <c r="BV11" s="169">
        <v>1</v>
      </c>
      <c r="BW11" s="169">
        <v>1</v>
      </c>
      <c r="BX11" s="169">
        <v>1</v>
      </c>
      <c r="BY11" s="169">
        <v>1</v>
      </c>
      <c r="BZ11" s="169">
        <v>1</v>
      </c>
      <c r="CA11" s="169">
        <v>1</v>
      </c>
      <c r="CB11" s="169">
        <v>1</v>
      </c>
      <c r="CC11" s="169">
        <v>1</v>
      </c>
      <c r="CD11" s="169">
        <v>1</v>
      </c>
      <c r="CE11" s="169">
        <v>1</v>
      </c>
      <c r="CF11" s="169">
        <v>0.75</v>
      </c>
      <c r="CG11" s="169">
        <v>0.75</v>
      </c>
      <c r="CH11" s="169">
        <v>0.75</v>
      </c>
      <c r="CI11" s="169">
        <v>0.75</v>
      </c>
      <c r="CJ11" s="169">
        <v>0.75</v>
      </c>
      <c r="CK11" s="169">
        <v>0.75</v>
      </c>
      <c r="CL11" s="169">
        <v>1</v>
      </c>
      <c r="CM11" s="169">
        <v>0.75</v>
      </c>
      <c r="CN11" s="169">
        <v>0.75</v>
      </c>
      <c r="CO11" s="169">
        <v>0.75</v>
      </c>
      <c r="CP11" s="169">
        <v>0.75</v>
      </c>
      <c r="CQ11" s="169">
        <v>0.75</v>
      </c>
    </row>
    <row r="12" spans="1:95" x14ac:dyDescent="0.2">
      <c r="A12" s="6"/>
      <c r="B12" s="1">
        <v>14</v>
      </c>
      <c r="C12" s="168">
        <v>1.5</v>
      </c>
      <c r="E12" s="1">
        <v>14</v>
      </c>
      <c r="F12" s="169">
        <v>1</v>
      </c>
      <c r="G12" s="169">
        <v>1</v>
      </c>
      <c r="H12" s="169">
        <v>1</v>
      </c>
      <c r="I12" s="169">
        <v>1</v>
      </c>
      <c r="J12" s="169">
        <v>1</v>
      </c>
      <c r="K12" s="169">
        <v>1</v>
      </c>
      <c r="L12" s="169">
        <v>1</v>
      </c>
      <c r="M12" s="169">
        <v>1</v>
      </c>
      <c r="N12" s="169">
        <v>1</v>
      </c>
      <c r="O12" s="169">
        <v>1</v>
      </c>
      <c r="P12" s="169">
        <v>1</v>
      </c>
      <c r="Q12" s="169">
        <v>1</v>
      </c>
      <c r="R12" s="169">
        <v>1</v>
      </c>
      <c r="S12" s="169">
        <v>1</v>
      </c>
      <c r="T12" s="169">
        <v>1</v>
      </c>
      <c r="U12" s="169">
        <v>1</v>
      </c>
      <c r="V12" s="169">
        <v>1</v>
      </c>
      <c r="W12" s="169">
        <v>1</v>
      </c>
      <c r="X12" s="169">
        <v>1</v>
      </c>
      <c r="Y12" s="169">
        <v>1</v>
      </c>
      <c r="Z12" s="169">
        <v>1</v>
      </c>
      <c r="AA12" s="169">
        <v>1</v>
      </c>
      <c r="AB12" s="169">
        <v>1</v>
      </c>
      <c r="AC12" s="169">
        <v>1</v>
      </c>
      <c r="AD12" s="169">
        <v>1</v>
      </c>
      <c r="AE12" s="169">
        <v>1</v>
      </c>
      <c r="AF12" s="169">
        <v>1</v>
      </c>
      <c r="AG12" s="169">
        <v>1</v>
      </c>
      <c r="AH12" s="169">
        <v>1</v>
      </c>
      <c r="AI12" s="169">
        <v>1</v>
      </c>
      <c r="AJ12" s="169">
        <v>1</v>
      </c>
      <c r="AK12" s="169">
        <v>1</v>
      </c>
      <c r="AL12" s="169">
        <v>1</v>
      </c>
      <c r="AM12" s="169">
        <v>1</v>
      </c>
      <c r="AN12" s="169">
        <v>1</v>
      </c>
      <c r="AO12" s="169">
        <v>0.75</v>
      </c>
      <c r="AP12" s="169">
        <v>1</v>
      </c>
      <c r="AQ12" s="169">
        <v>1</v>
      </c>
      <c r="AR12" s="169">
        <v>1</v>
      </c>
      <c r="AS12" s="169">
        <v>1</v>
      </c>
      <c r="AT12" s="169">
        <v>0.75</v>
      </c>
      <c r="AU12" s="169">
        <v>0.75</v>
      </c>
      <c r="AV12" s="169">
        <v>0.75</v>
      </c>
      <c r="AW12" s="169">
        <v>1</v>
      </c>
      <c r="AX12" s="169">
        <v>0.75</v>
      </c>
      <c r="AY12" s="169">
        <v>0.75</v>
      </c>
      <c r="AZ12" s="169">
        <v>0.75</v>
      </c>
      <c r="BA12" s="169">
        <v>0.75</v>
      </c>
      <c r="BB12" s="169">
        <v>0.75</v>
      </c>
      <c r="BC12" s="169">
        <v>0.75</v>
      </c>
      <c r="BD12" s="169">
        <v>0.75</v>
      </c>
      <c r="BE12" s="169">
        <v>0.75</v>
      </c>
      <c r="BF12" s="169">
        <v>0.5</v>
      </c>
      <c r="BG12" s="169">
        <v>0.5</v>
      </c>
      <c r="BH12" s="169">
        <v>0.5</v>
      </c>
      <c r="BI12" s="169">
        <v>0.75</v>
      </c>
      <c r="BJ12" s="169">
        <v>1</v>
      </c>
      <c r="BK12" s="169">
        <v>1</v>
      </c>
      <c r="BL12" s="169">
        <v>1</v>
      </c>
      <c r="BM12" s="169">
        <v>0.75</v>
      </c>
      <c r="BN12" s="169">
        <v>0.75</v>
      </c>
      <c r="BO12" s="169">
        <v>0.75</v>
      </c>
      <c r="BP12" s="169">
        <v>1</v>
      </c>
      <c r="BQ12" s="169">
        <v>1</v>
      </c>
      <c r="BR12" s="169">
        <v>1</v>
      </c>
      <c r="BS12" s="169">
        <v>0.75</v>
      </c>
      <c r="BT12" s="169">
        <v>1</v>
      </c>
      <c r="BU12" s="169">
        <v>1</v>
      </c>
      <c r="BV12" s="169">
        <v>1</v>
      </c>
      <c r="BW12" s="169">
        <v>1</v>
      </c>
      <c r="BX12" s="169">
        <v>1</v>
      </c>
      <c r="BY12" s="169">
        <v>1</v>
      </c>
      <c r="BZ12" s="169">
        <v>1</v>
      </c>
      <c r="CA12" s="169">
        <v>1</v>
      </c>
      <c r="CB12" s="169">
        <v>1</v>
      </c>
      <c r="CC12" s="169">
        <v>1</v>
      </c>
      <c r="CD12" s="169">
        <v>1</v>
      </c>
      <c r="CE12" s="169">
        <v>1</v>
      </c>
      <c r="CF12" s="169">
        <v>1</v>
      </c>
      <c r="CG12" s="169">
        <v>0.75</v>
      </c>
      <c r="CH12" s="169">
        <v>1</v>
      </c>
      <c r="CI12" s="169">
        <v>0.75</v>
      </c>
      <c r="CJ12" s="169">
        <v>1</v>
      </c>
      <c r="CK12" s="169">
        <v>0.75</v>
      </c>
      <c r="CL12" s="169">
        <v>1</v>
      </c>
      <c r="CM12" s="169">
        <v>0.75</v>
      </c>
      <c r="CN12" s="169">
        <v>0.75</v>
      </c>
      <c r="CO12" s="169">
        <v>0.75</v>
      </c>
      <c r="CP12" s="169">
        <v>0.75</v>
      </c>
      <c r="CQ12" s="169">
        <v>0.75</v>
      </c>
    </row>
    <row r="13" spans="1:95" x14ac:dyDescent="0.2">
      <c r="A13" s="6"/>
      <c r="B13" s="1">
        <v>15</v>
      </c>
      <c r="C13" s="168">
        <v>1.2</v>
      </c>
      <c r="E13" s="1">
        <v>15</v>
      </c>
      <c r="F13" s="169">
        <v>1</v>
      </c>
      <c r="G13" s="169">
        <v>1</v>
      </c>
      <c r="H13" s="169">
        <v>1</v>
      </c>
      <c r="I13" s="169">
        <v>1</v>
      </c>
      <c r="J13" s="169">
        <v>1</v>
      </c>
      <c r="K13" s="169">
        <v>1</v>
      </c>
      <c r="L13" s="169">
        <v>1</v>
      </c>
      <c r="M13" s="169">
        <v>1</v>
      </c>
      <c r="N13" s="169">
        <v>1</v>
      </c>
      <c r="O13" s="169">
        <v>1</v>
      </c>
      <c r="P13" s="169">
        <v>1</v>
      </c>
      <c r="Q13" s="169">
        <v>1</v>
      </c>
      <c r="R13" s="169">
        <v>1</v>
      </c>
      <c r="S13" s="169">
        <v>1</v>
      </c>
      <c r="T13" s="169">
        <v>1</v>
      </c>
      <c r="U13" s="169">
        <v>1</v>
      </c>
      <c r="V13" s="169">
        <v>1</v>
      </c>
      <c r="W13" s="169">
        <v>1</v>
      </c>
      <c r="X13" s="169">
        <v>1</v>
      </c>
      <c r="Y13" s="169">
        <v>1</v>
      </c>
      <c r="Z13" s="169">
        <v>1</v>
      </c>
      <c r="AA13" s="169">
        <v>1</v>
      </c>
      <c r="AB13" s="169">
        <v>1</v>
      </c>
      <c r="AC13" s="169">
        <v>1</v>
      </c>
      <c r="AD13" s="169">
        <v>1</v>
      </c>
      <c r="AE13" s="169">
        <v>1</v>
      </c>
      <c r="AF13" s="169">
        <v>1</v>
      </c>
      <c r="AG13" s="169">
        <v>1</v>
      </c>
      <c r="AH13" s="169">
        <v>1</v>
      </c>
      <c r="AI13" s="169">
        <v>1</v>
      </c>
      <c r="AJ13" s="169">
        <v>1</v>
      </c>
      <c r="AK13" s="169">
        <v>1</v>
      </c>
      <c r="AL13" s="169">
        <v>1</v>
      </c>
      <c r="AM13" s="169">
        <v>1</v>
      </c>
      <c r="AN13" s="169">
        <v>0.75</v>
      </c>
      <c r="AO13" s="169">
        <v>0.75</v>
      </c>
      <c r="AP13" s="169">
        <v>0.75</v>
      </c>
      <c r="AQ13" s="169">
        <v>0.75</v>
      </c>
      <c r="AR13" s="169">
        <v>0.75</v>
      </c>
      <c r="AS13" s="169">
        <v>0.75</v>
      </c>
      <c r="AT13" s="169">
        <v>0.75</v>
      </c>
      <c r="AU13" s="169">
        <v>0.75</v>
      </c>
      <c r="AV13" s="169">
        <v>0.75</v>
      </c>
      <c r="AW13" s="169">
        <v>0.75</v>
      </c>
      <c r="AX13" s="169">
        <v>0.75</v>
      </c>
      <c r="AY13" s="169">
        <v>0.75</v>
      </c>
      <c r="AZ13" s="169">
        <v>0.75</v>
      </c>
      <c r="BA13" s="169">
        <v>0.75</v>
      </c>
      <c r="BB13" s="169">
        <v>0.75</v>
      </c>
      <c r="BC13" s="169">
        <v>0.75</v>
      </c>
      <c r="BD13" s="169">
        <v>0.5</v>
      </c>
      <c r="BE13" s="169">
        <v>0.5</v>
      </c>
      <c r="BF13" s="169">
        <v>0.5</v>
      </c>
      <c r="BG13" s="169">
        <v>0.5</v>
      </c>
      <c r="BH13" s="169">
        <v>0.5</v>
      </c>
      <c r="BI13" s="169">
        <v>0.75</v>
      </c>
      <c r="BJ13" s="169">
        <v>0.75</v>
      </c>
      <c r="BK13" s="169">
        <v>1</v>
      </c>
      <c r="BL13" s="169">
        <v>0.75</v>
      </c>
      <c r="BM13" s="169">
        <v>0.75</v>
      </c>
      <c r="BN13" s="169">
        <v>0.75</v>
      </c>
      <c r="BO13" s="169">
        <v>0.75</v>
      </c>
      <c r="BP13" s="169">
        <v>0.75</v>
      </c>
      <c r="BQ13" s="169">
        <v>1</v>
      </c>
      <c r="BR13" s="169">
        <v>0.75</v>
      </c>
      <c r="BS13" s="169">
        <v>0.75</v>
      </c>
      <c r="BT13" s="169">
        <v>0.75</v>
      </c>
      <c r="BU13" s="169">
        <v>1</v>
      </c>
      <c r="BV13" s="169">
        <v>0.75</v>
      </c>
      <c r="BW13" s="169">
        <v>1</v>
      </c>
      <c r="BX13" s="169">
        <v>1</v>
      </c>
      <c r="BY13" s="169">
        <v>1</v>
      </c>
      <c r="BZ13" s="169">
        <v>1</v>
      </c>
      <c r="CA13" s="169">
        <v>1</v>
      </c>
      <c r="CB13" s="169">
        <v>1</v>
      </c>
      <c r="CC13" s="169">
        <v>1</v>
      </c>
      <c r="CD13" s="169">
        <v>1</v>
      </c>
      <c r="CE13" s="169">
        <v>1</v>
      </c>
      <c r="CF13" s="169">
        <v>1</v>
      </c>
      <c r="CG13" s="169">
        <v>1</v>
      </c>
      <c r="CH13" s="169">
        <v>1</v>
      </c>
      <c r="CI13" s="169">
        <v>0.75</v>
      </c>
      <c r="CJ13" s="169">
        <v>1</v>
      </c>
      <c r="CK13" s="169">
        <v>0.75</v>
      </c>
      <c r="CL13" s="169">
        <v>1</v>
      </c>
      <c r="CM13" s="169">
        <v>0.75</v>
      </c>
      <c r="CN13" s="169">
        <v>0.75</v>
      </c>
      <c r="CO13" s="169">
        <v>0.75</v>
      </c>
      <c r="CP13" s="169">
        <v>0.75</v>
      </c>
      <c r="CQ13" s="169">
        <v>0.75</v>
      </c>
    </row>
    <row r="14" spans="1:95" x14ac:dyDescent="0.2">
      <c r="A14" s="6"/>
      <c r="B14" s="1">
        <v>16</v>
      </c>
      <c r="C14" s="168">
        <v>1.6</v>
      </c>
      <c r="E14" s="1">
        <v>16</v>
      </c>
      <c r="F14" s="169">
        <v>1</v>
      </c>
      <c r="G14" s="169">
        <v>1</v>
      </c>
      <c r="H14" s="169">
        <v>1</v>
      </c>
      <c r="I14" s="169">
        <v>1</v>
      </c>
      <c r="J14" s="169">
        <v>1</v>
      </c>
      <c r="K14" s="169">
        <v>1</v>
      </c>
      <c r="L14" s="169">
        <v>1</v>
      </c>
      <c r="M14" s="169">
        <v>1</v>
      </c>
      <c r="N14" s="169">
        <v>1</v>
      </c>
      <c r="O14" s="169">
        <v>1</v>
      </c>
      <c r="P14" s="169">
        <v>1</v>
      </c>
      <c r="Q14" s="169">
        <v>1</v>
      </c>
      <c r="R14" s="169">
        <v>1</v>
      </c>
      <c r="S14" s="169">
        <v>1</v>
      </c>
      <c r="T14" s="169">
        <v>1</v>
      </c>
      <c r="U14" s="169">
        <v>1</v>
      </c>
      <c r="V14" s="169">
        <v>1</v>
      </c>
      <c r="W14" s="169">
        <v>1</v>
      </c>
      <c r="X14" s="169">
        <v>1</v>
      </c>
      <c r="Y14" s="169">
        <v>1</v>
      </c>
      <c r="Z14" s="169">
        <v>1</v>
      </c>
      <c r="AA14" s="169">
        <v>1</v>
      </c>
      <c r="AB14" s="169">
        <v>1</v>
      </c>
      <c r="AC14" s="169">
        <v>0.75</v>
      </c>
      <c r="AD14" s="169">
        <v>1</v>
      </c>
      <c r="AE14" s="169">
        <v>1</v>
      </c>
      <c r="AF14" s="169">
        <v>1</v>
      </c>
      <c r="AG14" s="169">
        <v>1</v>
      </c>
      <c r="AH14" s="169">
        <v>1</v>
      </c>
      <c r="AI14" s="169">
        <v>1</v>
      </c>
      <c r="AJ14" s="169">
        <v>0.75</v>
      </c>
      <c r="AK14" s="169">
        <v>0.75</v>
      </c>
      <c r="AL14" s="169">
        <v>0.75</v>
      </c>
      <c r="AM14" s="169">
        <v>0.75</v>
      </c>
      <c r="AN14" s="169">
        <v>0.75</v>
      </c>
      <c r="AO14" s="169">
        <v>0.75</v>
      </c>
      <c r="AP14" s="169">
        <v>0.75</v>
      </c>
      <c r="AQ14" s="169">
        <v>0.75</v>
      </c>
      <c r="AR14" s="169">
        <v>0.75</v>
      </c>
      <c r="AS14" s="169">
        <v>0.75</v>
      </c>
      <c r="AT14" s="169">
        <v>0.75</v>
      </c>
      <c r="AU14" s="169">
        <v>0.75</v>
      </c>
      <c r="AV14" s="169">
        <v>0.75</v>
      </c>
      <c r="AW14" s="169">
        <v>0.75</v>
      </c>
      <c r="AX14" s="169">
        <v>0.75</v>
      </c>
      <c r="AY14" s="169">
        <v>0.75</v>
      </c>
      <c r="AZ14" s="169">
        <v>0.75</v>
      </c>
      <c r="BA14" s="169">
        <v>0.75</v>
      </c>
      <c r="BB14" s="169">
        <v>0.75</v>
      </c>
      <c r="BC14" s="169">
        <v>0.5</v>
      </c>
      <c r="BD14" s="169">
        <v>0.5</v>
      </c>
      <c r="BE14" s="169">
        <v>0.5</v>
      </c>
      <c r="BF14" s="169">
        <v>0.5</v>
      </c>
      <c r="BG14" s="169">
        <v>0.5</v>
      </c>
      <c r="BH14" s="169">
        <v>0.5</v>
      </c>
      <c r="BI14" s="169">
        <v>0.75</v>
      </c>
      <c r="BJ14" s="169">
        <v>0.75</v>
      </c>
      <c r="BK14" s="169">
        <v>0.75</v>
      </c>
      <c r="BL14" s="169">
        <v>0.75</v>
      </c>
      <c r="BM14" s="169">
        <v>0.75</v>
      </c>
      <c r="BN14" s="169">
        <v>0.75</v>
      </c>
      <c r="BO14" s="169">
        <v>0.75</v>
      </c>
      <c r="BP14" s="169">
        <v>0.75</v>
      </c>
      <c r="BQ14" s="169">
        <v>1</v>
      </c>
      <c r="BR14" s="169">
        <v>0.75</v>
      </c>
      <c r="BS14" s="169">
        <v>0.75</v>
      </c>
      <c r="BT14" s="169">
        <v>0.75</v>
      </c>
      <c r="BU14" s="169">
        <v>1</v>
      </c>
      <c r="BV14" s="169">
        <v>1</v>
      </c>
      <c r="BW14" s="169">
        <v>1</v>
      </c>
      <c r="BX14" s="169">
        <v>1</v>
      </c>
      <c r="BY14" s="169">
        <v>1</v>
      </c>
      <c r="BZ14" s="169">
        <v>1</v>
      </c>
      <c r="CA14" s="169">
        <v>1</v>
      </c>
      <c r="CB14" s="169">
        <v>1</v>
      </c>
      <c r="CC14" s="169">
        <v>1</v>
      </c>
      <c r="CD14" s="169">
        <v>1</v>
      </c>
      <c r="CE14" s="169">
        <v>1</v>
      </c>
      <c r="CF14" s="169">
        <v>1</v>
      </c>
      <c r="CG14" s="169">
        <v>1</v>
      </c>
      <c r="CH14" s="169">
        <v>1</v>
      </c>
      <c r="CI14" s="169">
        <v>1</v>
      </c>
      <c r="CJ14" s="169">
        <v>1</v>
      </c>
      <c r="CK14" s="169">
        <v>1</v>
      </c>
      <c r="CL14" s="169">
        <v>1</v>
      </c>
      <c r="CM14" s="169">
        <v>1</v>
      </c>
      <c r="CN14" s="169">
        <v>1</v>
      </c>
      <c r="CO14" s="169">
        <v>1</v>
      </c>
      <c r="CP14" s="169">
        <v>1</v>
      </c>
      <c r="CQ14" s="169">
        <v>0.75</v>
      </c>
    </row>
    <row r="15" spans="1:95" x14ac:dyDescent="0.2">
      <c r="A15" s="6"/>
      <c r="B15" s="1">
        <v>17</v>
      </c>
      <c r="C15" s="168">
        <v>1.9</v>
      </c>
      <c r="E15" s="1">
        <v>17</v>
      </c>
      <c r="F15" s="169">
        <v>1</v>
      </c>
      <c r="G15" s="169">
        <v>1</v>
      </c>
      <c r="H15" s="169">
        <v>1</v>
      </c>
      <c r="I15" s="169">
        <v>1</v>
      </c>
      <c r="J15" s="169">
        <v>1</v>
      </c>
      <c r="K15" s="169">
        <v>1</v>
      </c>
      <c r="L15" s="169">
        <v>1</v>
      </c>
      <c r="M15" s="169">
        <v>1</v>
      </c>
      <c r="N15" s="169">
        <v>1</v>
      </c>
      <c r="O15" s="169">
        <v>1</v>
      </c>
      <c r="P15" s="169">
        <v>1</v>
      </c>
      <c r="Q15" s="169">
        <v>1</v>
      </c>
      <c r="R15" s="169">
        <v>1</v>
      </c>
      <c r="S15" s="169">
        <v>1</v>
      </c>
      <c r="T15" s="169">
        <v>1</v>
      </c>
      <c r="U15" s="169">
        <v>1</v>
      </c>
      <c r="V15" s="169">
        <v>1</v>
      </c>
      <c r="W15" s="169">
        <v>1</v>
      </c>
      <c r="X15" s="169">
        <v>0.75</v>
      </c>
      <c r="Y15" s="169">
        <v>0.75</v>
      </c>
      <c r="Z15" s="169">
        <v>0.75</v>
      </c>
      <c r="AA15" s="169">
        <v>0.75</v>
      </c>
      <c r="AB15" s="169">
        <v>0.75</v>
      </c>
      <c r="AC15" s="169">
        <v>0.75</v>
      </c>
      <c r="AD15" s="169">
        <v>0.75</v>
      </c>
      <c r="AE15" s="169">
        <v>0.75</v>
      </c>
      <c r="AF15" s="169">
        <v>1</v>
      </c>
      <c r="AG15" s="169">
        <v>1</v>
      </c>
      <c r="AH15" s="169">
        <v>1</v>
      </c>
      <c r="AI15" s="169">
        <v>0.75</v>
      </c>
      <c r="AJ15" s="169">
        <v>0.75</v>
      </c>
      <c r="AK15" s="169">
        <v>0.75</v>
      </c>
      <c r="AL15" s="169">
        <v>0.75</v>
      </c>
      <c r="AM15" s="169">
        <v>0.75</v>
      </c>
      <c r="AN15" s="169">
        <v>0.75</v>
      </c>
      <c r="AO15" s="169">
        <v>0.75</v>
      </c>
      <c r="AP15" s="169">
        <v>0.75</v>
      </c>
      <c r="AQ15" s="169">
        <v>0.75</v>
      </c>
      <c r="AR15" s="169">
        <v>0.75</v>
      </c>
      <c r="AS15" s="169">
        <v>0.75</v>
      </c>
      <c r="AT15" s="169">
        <v>0.75</v>
      </c>
      <c r="AU15" s="169">
        <v>0.75</v>
      </c>
      <c r="AV15" s="169">
        <v>0.75</v>
      </c>
      <c r="AW15" s="169">
        <v>0.75</v>
      </c>
      <c r="AX15" s="169">
        <v>0.75</v>
      </c>
      <c r="AY15" s="169">
        <v>0.5</v>
      </c>
      <c r="AZ15" s="169">
        <v>0.75</v>
      </c>
      <c r="BA15" s="169">
        <v>0.5</v>
      </c>
      <c r="BB15" s="169">
        <v>0.75</v>
      </c>
      <c r="BC15" s="169">
        <v>0.5</v>
      </c>
      <c r="BD15" s="169">
        <v>0.5</v>
      </c>
      <c r="BE15" s="169">
        <v>0.5</v>
      </c>
      <c r="BF15" s="169">
        <v>0.5</v>
      </c>
      <c r="BG15" s="169">
        <v>0.5</v>
      </c>
      <c r="BH15" s="169">
        <v>0.5</v>
      </c>
      <c r="BI15" s="169">
        <v>0.75</v>
      </c>
      <c r="BJ15" s="169">
        <v>0.75</v>
      </c>
      <c r="BK15" s="169">
        <v>0.75</v>
      </c>
      <c r="BL15" s="169">
        <v>0.75</v>
      </c>
      <c r="BM15" s="169">
        <v>0.75</v>
      </c>
      <c r="BN15" s="169">
        <v>0.75</v>
      </c>
      <c r="BO15" s="169">
        <v>0.75</v>
      </c>
      <c r="BP15" s="169">
        <v>0.75</v>
      </c>
      <c r="BQ15" s="169">
        <v>0.75</v>
      </c>
      <c r="BR15" s="169">
        <v>0.75</v>
      </c>
      <c r="BS15" s="169">
        <v>0.75</v>
      </c>
      <c r="BT15" s="169">
        <v>0.75</v>
      </c>
      <c r="BU15" s="169">
        <v>1</v>
      </c>
      <c r="BV15" s="169">
        <v>1</v>
      </c>
      <c r="BW15" s="169">
        <v>1</v>
      </c>
      <c r="BX15" s="169">
        <v>1</v>
      </c>
      <c r="BY15" s="169">
        <v>0.75</v>
      </c>
      <c r="BZ15" s="169">
        <v>1</v>
      </c>
      <c r="CA15" s="169">
        <v>1</v>
      </c>
      <c r="CB15" s="169">
        <v>1</v>
      </c>
      <c r="CC15" s="169">
        <v>1</v>
      </c>
      <c r="CD15" s="169">
        <v>1</v>
      </c>
      <c r="CE15" s="169">
        <v>1</v>
      </c>
      <c r="CF15" s="169">
        <v>1</v>
      </c>
      <c r="CG15" s="169">
        <v>1</v>
      </c>
      <c r="CH15" s="169">
        <v>1</v>
      </c>
      <c r="CI15" s="169">
        <v>1</v>
      </c>
      <c r="CJ15" s="169">
        <v>1</v>
      </c>
      <c r="CK15" s="169">
        <v>1</v>
      </c>
      <c r="CL15" s="169">
        <v>1</v>
      </c>
      <c r="CM15" s="169">
        <v>1</v>
      </c>
      <c r="CN15" s="169">
        <v>1</v>
      </c>
      <c r="CO15" s="169">
        <v>1</v>
      </c>
      <c r="CP15" s="169">
        <v>1</v>
      </c>
      <c r="CQ15" s="169">
        <v>1</v>
      </c>
    </row>
    <row r="16" spans="1:95" x14ac:dyDescent="0.2">
      <c r="A16" s="6"/>
      <c r="B16" s="1">
        <v>18</v>
      </c>
      <c r="C16" s="168">
        <v>1.4</v>
      </c>
      <c r="E16" s="1">
        <v>18</v>
      </c>
      <c r="F16" s="169">
        <v>1</v>
      </c>
      <c r="G16" s="169">
        <v>1</v>
      </c>
      <c r="H16" s="169">
        <v>1</v>
      </c>
      <c r="I16" s="169">
        <v>1</v>
      </c>
      <c r="J16" s="169">
        <v>1</v>
      </c>
      <c r="K16" s="169">
        <v>1</v>
      </c>
      <c r="L16" s="169">
        <v>1</v>
      </c>
      <c r="M16" s="169">
        <v>1</v>
      </c>
      <c r="N16" s="169">
        <v>1</v>
      </c>
      <c r="O16" s="169">
        <v>1</v>
      </c>
      <c r="P16" s="169">
        <v>1</v>
      </c>
      <c r="Q16" s="169">
        <v>1</v>
      </c>
      <c r="R16" s="169">
        <v>1</v>
      </c>
      <c r="S16" s="169">
        <v>1</v>
      </c>
      <c r="T16" s="169">
        <v>1</v>
      </c>
      <c r="U16" s="169">
        <v>1</v>
      </c>
      <c r="V16" s="169">
        <v>1</v>
      </c>
      <c r="W16" s="169">
        <v>1</v>
      </c>
      <c r="X16" s="169">
        <v>1</v>
      </c>
      <c r="Y16" s="169">
        <v>1</v>
      </c>
      <c r="Z16" s="169">
        <v>1</v>
      </c>
      <c r="AA16" s="169">
        <v>1</v>
      </c>
      <c r="AB16" s="169">
        <v>1</v>
      </c>
      <c r="AC16" s="169">
        <v>0.75</v>
      </c>
      <c r="AD16" s="169">
        <v>1</v>
      </c>
      <c r="AE16" s="169">
        <v>1</v>
      </c>
      <c r="AF16" s="169">
        <v>1</v>
      </c>
      <c r="AG16" s="169">
        <v>1</v>
      </c>
      <c r="AH16" s="169">
        <v>1</v>
      </c>
      <c r="AI16" s="169">
        <v>0.75</v>
      </c>
      <c r="AJ16" s="169">
        <v>0.75</v>
      </c>
      <c r="AK16" s="169">
        <v>0.75</v>
      </c>
      <c r="AL16" s="169">
        <v>0.75</v>
      </c>
      <c r="AM16" s="169">
        <v>0.75</v>
      </c>
      <c r="AN16" s="169">
        <v>0.75</v>
      </c>
      <c r="AO16" s="169">
        <v>0.75</v>
      </c>
      <c r="AP16" s="169">
        <v>0.75</v>
      </c>
      <c r="AQ16" s="169">
        <v>0.75</v>
      </c>
      <c r="AR16" s="169">
        <v>0.75</v>
      </c>
      <c r="AS16" s="169">
        <v>0.75</v>
      </c>
      <c r="AT16" s="169">
        <v>0.75</v>
      </c>
      <c r="AU16" s="169">
        <v>0.75</v>
      </c>
      <c r="AV16" s="169">
        <v>0.75</v>
      </c>
      <c r="AW16" s="169">
        <v>0.75</v>
      </c>
      <c r="AX16" s="169">
        <v>0.75</v>
      </c>
      <c r="AY16" s="169">
        <v>0.75</v>
      </c>
      <c r="AZ16" s="169">
        <v>0.75</v>
      </c>
      <c r="BA16" s="169">
        <v>0.75</v>
      </c>
      <c r="BB16" s="169">
        <v>0.75</v>
      </c>
      <c r="BC16" s="169">
        <v>0.5</v>
      </c>
      <c r="BD16" s="169">
        <v>0.5</v>
      </c>
      <c r="BE16" s="169">
        <v>0.5</v>
      </c>
      <c r="BF16" s="169">
        <v>0.5</v>
      </c>
      <c r="BG16" s="169">
        <v>0.5</v>
      </c>
      <c r="BH16" s="169">
        <v>0.5</v>
      </c>
      <c r="BI16" s="169">
        <v>0.75</v>
      </c>
      <c r="BJ16" s="169">
        <v>0.75</v>
      </c>
      <c r="BK16" s="169">
        <v>0.75</v>
      </c>
      <c r="BL16" s="169">
        <v>0.75</v>
      </c>
      <c r="BM16" s="169">
        <v>0.75</v>
      </c>
      <c r="BN16" s="169">
        <v>0.75</v>
      </c>
      <c r="BO16" s="169">
        <v>0.75</v>
      </c>
      <c r="BP16" s="169">
        <v>0.75</v>
      </c>
      <c r="BQ16" s="169">
        <v>0.75</v>
      </c>
      <c r="BR16" s="169">
        <v>0.75</v>
      </c>
      <c r="BS16" s="169">
        <v>0.75</v>
      </c>
      <c r="BT16" s="169">
        <v>0.75</v>
      </c>
      <c r="BU16" s="169">
        <v>1</v>
      </c>
      <c r="BV16" s="169">
        <v>0.75</v>
      </c>
      <c r="BW16" s="169">
        <v>1</v>
      </c>
      <c r="BX16" s="169">
        <v>1</v>
      </c>
      <c r="BY16" s="169">
        <v>1</v>
      </c>
      <c r="BZ16" s="169">
        <v>1</v>
      </c>
      <c r="CA16" s="169">
        <v>1</v>
      </c>
      <c r="CB16" s="169">
        <v>1</v>
      </c>
      <c r="CC16" s="169">
        <v>1</v>
      </c>
      <c r="CD16" s="169">
        <v>1</v>
      </c>
      <c r="CE16" s="169">
        <v>1</v>
      </c>
      <c r="CF16" s="169">
        <v>1</v>
      </c>
      <c r="CG16" s="169">
        <v>1</v>
      </c>
      <c r="CH16" s="169">
        <v>1</v>
      </c>
      <c r="CI16" s="169">
        <v>1</v>
      </c>
      <c r="CJ16" s="169">
        <v>1</v>
      </c>
      <c r="CK16" s="169">
        <v>1</v>
      </c>
      <c r="CL16" s="169">
        <v>1</v>
      </c>
      <c r="CM16" s="169">
        <v>0.75</v>
      </c>
      <c r="CN16" s="169">
        <v>0.75</v>
      </c>
      <c r="CO16" s="169">
        <v>0.75</v>
      </c>
      <c r="CP16" s="169">
        <v>1</v>
      </c>
      <c r="CQ16" s="169">
        <v>0.75</v>
      </c>
    </row>
    <row r="17" spans="1:95" x14ac:dyDescent="0.2">
      <c r="A17" s="6"/>
      <c r="B17" s="1">
        <v>19</v>
      </c>
      <c r="C17" s="168">
        <v>1.4</v>
      </c>
      <c r="E17" s="1">
        <v>19</v>
      </c>
      <c r="F17" s="169">
        <v>1</v>
      </c>
      <c r="G17" s="169">
        <v>1</v>
      </c>
      <c r="H17" s="169">
        <v>1</v>
      </c>
      <c r="I17" s="169">
        <v>1</v>
      </c>
      <c r="J17" s="169">
        <v>1</v>
      </c>
      <c r="K17" s="169">
        <v>1</v>
      </c>
      <c r="L17" s="169">
        <v>1</v>
      </c>
      <c r="M17" s="169">
        <v>1</v>
      </c>
      <c r="N17" s="169">
        <v>1</v>
      </c>
      <c r="O17" s="169">
        <v>1</v>
      </c>
      <c r="P17" s="169">
        <v>1</v>
      </c>
      <c r="Q17" s="169">
        <v>1</v>
      </c>
      <c r="R17" s="169">
        <v>1</v>
      </c>
      <c r="S17" s="169">
        <v>1</v>
      </c>
      <c r="T17" s="169">
        <v>1</v>
      </c>
      <c r="U17" s="169">
        <v>1</v>
      </c>
      <c r="V17" s="169">
        <v>1</v>
      </c>
      <c r="W17" s="169">
        <v>1</v>
      </c>
      <c r="X17" s="169">
        <v>1</v>
      </c>
      <c r="Y17" s="169">
        <v>1</v>
      </c>
      <c r="Z17" s="169">
        <v>1</v>
      </c>
      <c r="AA17" s="169">
        <v>1</v>
      </c>
      <c r="AB17" s="169">
        <v>1</v>
      </c>
      <c r="AC17" s="169">
        <v>1</v>
      </c>
      <c r="AD17" s="169">
        <v>1</v>
      </c>
      <c r="AE17" s="169">
        <v>1</v>
      </c>
      <c r="AF17" s="169">
        <v>1</v>
      </c>
      <c r="AG17" s="169">
        <v>1</v>
      </c>
      <c r="AH17" s="169">
        <v>1</v>
      </c>
      <c r="AI17" s="169">
        <v>1</v>
      </c>
      <c r="AJ17" s="169">
        <v>0.75</v>
      </c>
      <c r="AK17" s="169">
        <v>1</v>
      </c>
      <c r="AL17" s="169">
        <v>0.75</v>
      </c>
      <c r="AM17" s="169">
        <v>1</v>
      </c>
      <c r="AN17" s="169">
        <v>0.75</v>
      </c>
      <c r="AO17" s="169">
        <v>0.75</v>
      </c>
      <c r="AP17" s="169">
        <v>0.75</v>
      </c>
      <c r="AQ17" s="169">
        <v>0.75</v>
      </c>
      <c r="AR17" s="169">
        <v>0.75</v>
      </c>
      <c r="AS17" s="169">
        <v>0.75</v>
      </c>
      <c r="AT17" s="169">
        <v>0.75</v>
      </c>
      <c r="AU17" s="169">
        <v>0.75</v>
      </c>
      <c r="AV17" s="169">
        <v>0.75</v>
      </c>
      <c r="AW17" s="169">
        <v>0.75</v>
      </c>
      <c r="AX17" s="169">
        <v>0.75</v>
      </c>
      <c r="AY17" s="169">
        <v>0.75</v>
      </c>
      <c r="AZ17" s="169">
        <v>0.75</v>
      </c>
      <c r="BA17" s="169">
        <v>0.75</v>
      </c>
      <c r="BB17" s="169">
        <v>0.75</v>
      </c>
      <c r="BC17" s="169">
        <v>0.75</v>
      </c>
      <c r="BD17" s="169">
        <v>0.5</v>
      </c>
      <c r="BE17" s="169">
        <v>0.5</v>
      </c>
      <c r="BF17" s="169">
        <v>0.5</v>
      </c>
      <c r="BG17" s="169">
        <v>0.5</v>
      </c>
      <c r="BH17" s="169">
        <v>0.5</v>
      </c>
      <c r="BI17" s="169">
        <v>0.75</v>
      </c>
      <c r="BJ17" s="169">
        <v>0.75</v>
      </c>
      <c r="BK17" s="169">
        <v>0.75</v>
      </c>
      <c r="BL17" s="169">
        <v>0.75</v>
      </c>
      <c r="BM17" s="169">
        <v>0.75</v>
      </c>
      <c r="BN17" s="169">
        <v>0.75</v>
      </c>
      <c r="BO17" s="169">
        <v>0.75</v>
      </c>
      <c r="BP17" s="169">
        <v>0.75</v>
      </c>
      <c r="BQ17" s="169">
        <v>1</v>
      </c>
      <c r="BR17" s="169">
        <v>0.75</v>
      </c>
      <c r="BS17" s="169">
        <v>0.75</v>
      </c>
      <c r="BT17" s="169">
        <v>0.75</v>
      </c>
      <c r="BU17" s="169">
        <v>1</v>
      </c>
      <c r="BV17" s="169">
        <v>0.75</v>
      </c>
      <c r="BW17" s="169">
        <v>1</v>
      </c>
      <c r="BX17" s="169">
        <v>1</v>
      </c>
      <c r="BY17" s="169">
        <v>1</v>
      </c>
      <c r="BZ17" s="169">
        <v>1</v>
      </c>
      <c r="CA17" s="169">
        <v>1</v>
      </c>
      <c r="CB17" s="169">
        <v>1</v>
      </c>
      <c r="CC17" s="169">
        <v>1</v>
      </c>
      <c r="CD17" s="169">
        <v>1</v>
      </c>
      <c r="CE17" s="169">
        <v>1</v>
      </c>
      <c r="CF17" s="169">
        <v>1</v>
      </c>
      <c r="CG17" s="169">
        <v>1</v>
      </c>
      <c r="CH17" s="169">
        <v>1</v>
      </c>
      <c r="CI17" s="169">
        <v>0.75</v>
      </c>
      <c r="CJ17" s="169">
        <v>1</v>
      </c>
      <c r="CK17" s="169">
        <v>0.75</v>
      </c>
      <c r="CL17" s="169">
        <v>1</v>
      </c>
      <c r="CM17" s="169">
        <v>0.75</v>
      </c>
      <c r="CN17" s="169">
        <v>0.75</v>
      </c>
      <c r="CO17" s="169">
        <v>0.75</v>
      </c>
      <c r="CP17" s="169">
        <v>0.75</v>
      </c>
      <c r="CQ17" s="169">
        <v>0.75</v>
      </c>
    </row>
    <row r="18" spans="1:95" x14ac:dyDescent="0.2">
      <c r="A18" s="6"/>
      <c r="B18" s="1">
        <v>20</v>
      </c>
      <c r="C18" s="168">
        <v>0.9</v>
      </c>
      <c r="E18" s="1">
        <v>20</v>
      </c>
      <c r="F18" s="169">
        <v>1</v>
      </c>
      <c r="G18" s="169">
        <v>1</v>
      </c>
      <c r="H18" s="169">
        <v>1</v>
      </c>
      <c r="I18" s="169">
        <v>1</v>
      </c>
      <c r="J18" s="169">
        <v>1</v>
      </c>
      <c r="K18" s="169">
        <v>1</v>
      </c>
      <c r="L18" s="169">
        <v>1</v>
      </c>
      <c r="M18" s="169">
        <v>1</v>
      </c>
      <c r="N18" s="169">
        <v>1</v>
      </c>
      <c r="O18" s="169">
        <v>1</v>
      </c>
      <c r="P18" s="169">
        <v>1</v>
      </c>
      <c r="Q18" s="169">
        <v>1</v>
      </c>
      <c r="R18" s="169">
        <v>1</v>
      </c>
      <c r="S18" s="169">
        <v>1</v>
      </c>
      <c r="T18" s="169">
        <v>1</v>
      </c>
      <c r="U18" s="169">
        <v>1</v>
      </c>
      <c r="V18" s="169">
        <v>1</v>
      </c>
      <c r="W18" s="169">
        <v>1</v>
      </c>
      <c r="X18" s="169">
        <v>1</v>
      </c>
      <c r="Y18" s="169">
        <v>1</v>
      </c>
      <c r="Z18" s="169">
        <v>1</v>
      </c>
      <c r="AA18" s="169">
        <v>1</v>
      </c>
      <c r="AB18" s="169">
        <v>1</v>
      </c>
      <c r="AC18" s="169">
        <v>1</v>
      </c>
      <c r="AD18" s="169">
        <v>1</v>
      </c>
      <c r="AE18" s="169">
        <v>1</v>
      </c>
      <c r="AF18" s="169">
        <v>1</v>
      </c>
      <c r="AG18" s="169">
        <v>1</v>
      </c>
      <c r="AH18" s="169">
        <v>1</v>
      </c>
      <c r="AI18" s="169">
        <v>1</v>
      </c>
      <c r="AJ18" s="169">
        <v>1</v>
      </c>
      <c r="AK18" s="169">
        <v>1</v>
      </c>
      <c r="AL18" s="169">
        <v>1</v>
      </c>
      <c r="AM18" s="169">
        <v>1</v>
      </c>
      <c r="AN18" s="169">
        <v>1</v>
      </c>
      <c r="AO18" s="169">
        <v>0.75</v>
      </c>
      <c r="AP18" s="169">
        <v>1</v>
      </c>
      <c r="AQ18" s="169">
        <v>1</v>
      </c>
      <c r="AR18" s="169">
        <v>0.75</v>
      </c>
      <c r="AS18" s="169">
        <v>1</v>
      </c>
      <c r="AT18" s="169">
        <v>0.75</v>
      </c>
      <c r="AU18" s="169">
        <v>0.75</v>
      </c>
      <c r="AV18" s="169">
        <v>0.75</v>
      </c>
      <c r="AW18" s="169">
        <v>0.75</v>
      </c>
      <c r="AX18" s="169">
        <v>0.75</v>
      </c>
      <c r="AY18" s="169">
        <v>0.75</v>
      </c>
      <c r="AZ18" s="169">
        <v>0.75</v>
      </c>
      <c r="BA18" s="169">
        <v>0.75</v>
      </c>
      <c r="BB18" s="169">
        <v>0.75</v>
      </c>
      <c r="BC18" s="169">
        <v>0.75</v>
      </c>
      <c r="BD18" s="169">
        <v>0.75</v>
      </c>
      <c r="BE18" s="169">
        <v>0.5</v>
      </c>
      <c r="BF18" s="169">
        <v>0.5</v>
      </c>
      <c r="BG18" s="169">
        <v>0.5</v>
      </c>
      <c r="BH18" s="169">
        <v>0.5</v>
      </c>
      <c r="BI18" s="169">
        <v>0.75</v>
      </c>
      <c r="BJ18" s="169">
        <v>0.75</v>
      </c>
      <c r="BK18" s="169">
        <v>1</v>
      </c>
      <c r="BL18" s="169">
        <v>0.75</v>
      </c>
      <c r="BM18" s="169">
        <v>0.75</v>
      </c>
      <c r="BN18" s="169">
        <v>0.75</v>
      </c>
      <c r="BO18" s="169">
        <v>0.75</v>
      </c>
      <c r="BP18" s="169">
        <v>0.75</v>
      </c>
      <c r="BQ18" s="169">
        <v>1</v>
      </c>
      <c r="BR18" s="169">
        <v>0.75</v>
      </c>
      <c r="BS18" s="169">
        <v>0.75</v>
      </c>
      <c r="BT18" s="169">
        <v>0.75</v>
      </c>
      <c r="BU18" s="169">
        <v>1</v>
      </c>
      <c r="BV18" s="169">
        <v>0.75</v>
      </c>
      <c r="BW18" s="169">
        <v>1</v>
      </c>
      <c r="BX18" s="169">
        <v>1</v>
      </c>
      <c r="BY18" s="169">
        <v>1</v>
      </c>
      <c r="BZ18" s="169">
        <v>1</v>
      </c>
      <c r="CA18" s="169">
        <v>1</v>
      </c>
      <c r="CB18" s="169">
        <v>1</v>
      </c>
      <c r="CC18" s="169">
        <v>1</v>
      </c>
      <c r="CD18" s="169">
        <v>1</v>
      </c>
      <c r="CE18" s="169">
        <v>1</v>
      </c>
      <c r="CF18" s="169">
        <v>1</v>
      </c>
      <c r="CG18" s="169">
        <v>0.75</v>
      </c>
      <c r="CH18" s="169">
        <v>1</v>
      </c>
      <c r="CI18" s="169">
        <v>0.75</v>
      </c>
      <c r="CJ18" s="169">
        <v>1</v>
      </c>
      <c r="CK18" s="169">
        <v>0.75</v>
      </c>
      <c r="CL18" s="169">
        <v>0.75</v>
      </c>
      <c r="CM18" s="169">
        <v>0.75</v>
      </c>
      <c r="CN18" s="169">
        <v>0.75</v>
      </c>
      <c r="CO18" s="169">
        <v>0.75</v>
      </c>
      <c r="CP18" s="169">
        <v>0.75</v>
      </c>
      <c r="CQ18" s="169">
        <v>0.75</v>
      </c>
    </row>
    <row r="19" spans="1:95" x14ac:dyDescent="0.2">
      <c r="A19" s="6"/>
      <c r="B19" s="1">
        <v>21</v>
      </c>
      <c r="C19" s="168">
        <v>1.4</v>
      </c>
      <c r="E19" s="1">
        <v>21</v>
      </c>
      <c r="F19" s="169">
        <v>1</v>
      </c>
      <c r="G19" s="169">
        <v>1</v>
      </c>
      <c r="H19" s="169">
        <v>1</v>
      </c>
      <c r="I19" s="169">
        <v>1</v>
      </c>
      <c r="J19" s="169">
        <v>1</v>
      </c>
      <c r="K19" s="169">
        <v>1</v>
      </c>
      <c r="L19" s="169">
        <v>1</v>
      </c>
      <c r="M19" s="169">
        <v>1</v>
      </c>
      <c r="N19" s="169">
        <v>1</v>
      </c>
      <c r="O19" s="169">
        <v>1</v>
      </c>
      <c r="P19" s="169">
        <v>1</v>
      </c>
      <c r="Q19" s="169">
        <v>1</v>
      </c>
      <c r="R19" s="169">
        <v>1</v>
      </c>
      <c r="S19" s="169">
        <v>1</v>
      </c>
      <c r="T19" s="169">
        <v>1</v>
      </c>
      <c r="U19" s="169">
        <v>1</v>
      </c>
      <c r="V19" s="169">
        <v>1</v>
      </c>
      <c r="W19" s="169">
        <v>1</v>
      </c>
      <c r="X19" s="169">
        <v>1</v>
      </c>
      <c r="Y19" s="169">
        <v>1</v>
      </c>
      <c r="Z19" s="169">
        <v>1</v>
      </c>
      <c r="AA19" s="169">
        <v>1</v>
      </c>
      <c r="AB19" s="169">
        <v>1</v>
      </c>
      <c r="AC19" s="169">
        <v>1</v>
      </c>
      <c r="AD19" s="169">
        <v>1</v>
      </c>
      <c r="AE19" s="169">
        <v>1</v>
      </c>
      <c r="AF19" s="169">
        <v>1</v>
      </c>
      <c r="AG19" s="169">
        <v>1</v>
      </c>
      <c r="AH19" s="169">
        <v>1</v>
      </c>
      <c r="AI19" s="169">
        <v>1</v>
      </c>
      <c r="AJ19" s="169">
        <v>1</v>
      </c>
      <c r="AK19" s="169">
        <v>1</v>
      </c>
      <c r="AL19" s="169">
        <v>1</v>
      </c>
      <c r="AM19" s="169">
        <v>1</v>
      </c>
      <c r="AN19" s="169">
        <v>1</v>
      </c>
      <c r="AO19" s="169">
        <v>0.75</v>
      </c>
      <c r="AP19" s="169">
        <v>1</v>
      </c>
      <c r="AQ19" s="169">
        <v>1</v>
      </c>
      <c r="AR19" s="169">
        <v>1</v>
      </c>
      <c r="AS19" s="169">
        <v>1</v>
      </c>
      <c r="AT19" s="169">
        <v>0.75</v>
      </c>
      <c r="AU19" s="169">
        <v>1</v>
      </c>
      <c r="AV19" s="169">
        <v>0.75</v>
      </c>
      <c r="AW19" s="169">
        <v>1</v>
      </c>
      <c r="AX19" s="169">
        <v>0.75</v>
      </c>
      <c r="AY19" s="169">
        <v>0.75</v>
      </c>
      <c r="AZ19" s="169">
        <v>0.75</v>
      </c>
      <c r="BA19" s="169">
        <v>0.75</v>
      </c>
      <c r="BB19" s="169">
        <v>0.75</v>
      </c>
      <c r="BC19" s="169">
        <v>0.75</v>
      </c>
      <c r="BD19" s="169">
        <v>0.75</v>
      </c>
      <c r="BE19" s="169">
        <v>0.5</v>
      </c>
      <c r="BF19" s="169">
        <v>0.5</v>
      </c>
      <c r="BG19" s="169">
        <v>0.5</v>
      </c>
      <c r="BH19" s="169">
        <v>0.5</v>
      </c>
      <c r="BI19" s="169">
        <v>0.75</v>
      </c>
      <c r="BJ19" s="169">
        <v>1</v>
      </c>
      <c r="BK19" s="169">
        <v>1</v>
      </c>
      <c r="BL19" s="169">
        <v>1</v>
      </c>
      <c r="BM19" s="169">
        <v>0.75</v>
      </c>
      <c r="BN19" s="169">
        <v>0.75</v>
      </c>
      <c r="BO19" s="169">
        <v>0.75</v>
      </c>
      <c r="BP19" s="169">
        <v>1</v>
      </c>
      <c r="BQ19" s="169">
        <v>1</v>
      </c>
      <c r="BR19" s="169">
        <v>1</v>
      </c>
      <c r="BS19" s="169">
        <v>0.75</v>
      </c>
      <c r="BT19" s="169">
        <v>0.75</v>
      </c>
      <c r="BU19" s="169">
        <v>1</v>
      </c>
      <c r="BV19" s="169">
        <v>0.75</v>
      </c>
      <c r="BW19" s="169">
        <v>1</v>
      </c>
      <c r="BX19" s="169">
        <v>1</v>
      </c>
      <c r="BY19" s="169">
        <v>1</v>
      </c>
      <c r="BZ19" s="169">
        <v>1</v>
      </c>
      <c r="CA19" s="169">
        <v>1</v>
      </c>
      <c r="CB19" s="169">
        <v>1</v>
      </c>
      <c r="CC19" s="169">
        <v>1</v>
      </c>
      <c r="CD19" s="169">
        <v>1</v>
      </c>
      <c r="CE19" s="169">
        <v>1</v>
      </c>
      <c r="CF19" s="169">
        <v>0.75</v>
      </c>
      <c r="CG19" s="169">
        <v>0.75</v>
      </c>
      <c r="CH19" s="169">
        <v>0.75</v>
      </c>
      <c r="CI19" s="169">
        <v>0.75</v>
      </c>
      <c r="CJ19" s="169">
        <v>0.75</v>
      </c>
      <c r="CK19" s="169">
        <v>0.75</v>
      </c>
      <c r="CL19" s="169">
        <v>0.75</v>
      </c>
      <c r="CM19" s="169">
        <v>0.75</v>
      </c>
      <c r="CN19" s="169">
        <v>0.75</v>
      </c>
      <c r="CO19" s="169">
        <v>0.75</v>
      </c>
      <c r="CP19" s="169">
        <v>0.75</v>
      </c>
      <c r="CQ19" s="169">
        <v>0.75</v>
      </c>
    </row>
    <row r="20" spans="1:95" x14ac:dyDescent="0.2">
      <c r="A20" s="6"/>
      <c r="B20" s="1">
        <v>22</v>
      </c>
      <c r="C20" s="168">
        <v>1.7</v>
      </c>
      <c r="E20" s="1">
        <v>22</v>
      </c>
      <c r="F20" s="169">
        <v>1</v>
      </c>
      <c r="G20" s="169">
        <v>1</v>
      </c>
      <c r="H20" s="169">
        <v>1</v>
      </c>
      <c r="I20" s="169">
        <v>1</v>
      </c>
      <c r="J20" s="169">
        <v>1</v>
      </c>
      <c r="K20" s="169">
        <v>1</v>
      </c>
      <c r="L20" s="169">
        <v>1</v>
      </c>
      <c r="M20" s="169">
        <v>1</v>
      </c>
      <c r="N20" s="169">
        <v>1</v>
      </c>
      <c r="O20" s="169">
        <v>1</v>
      </c>
      <c r="P20" s="169">
        <v>1</v>
      </c>
      <c r="Q20" s="169">
        <v>1</v>
      </c>
      <c r="R20" s="169">
        <v>1</v>
      </c>
      <c r="S20" s="169">
        <v>1</v>
      </c>
      <c r="T20" s="169">
        <v>1</v>
      </c>
      <c r="U20" s="169">
        <v>1</v>
      </c>
      <c r="V20" s="169">
        <v>1</v>
      </c>
      <c r="W20" s="169">
        <v>1</v>
      </c>
      <c r="X20" s="169">
        <v>1</v>
      </c>
      <c r="Y20" s="169">
        <v>1</v>
      </c>
      <c r="Z20" s="169">
        <v>1</v>
      </c>
      <c r="AA20" s="169">
        <v>1</v>
      </c>
      <c r="AB20" s="169">
        <v>1</v>
      </c>
      <c r="AC20" s="169">
        <v>1</v>
      </c>
      <c r="AD20" s="169">
        <v>1</v>
      </c>
      <c r="AE20" s="169">
        <v>1</v>
      </c>
      <c r="AF20" s="169">
        <v>1</v>
      </c>
      <c r="AG20" s="169">
        <v>1</v>
      </c>
      <c r="AH20" s="169">
        <v>1</v>
      </c>
      <c r="AI20" s="169">
        <v>1</v>
      </c>
      <c r="AJ20" s="169">
        <v>1</v>
      </c>
      <c r="AK20" s="169">
        <v>1</v>
      </c>
      <c r="AL20" s="169">
        <v>1</v>
      </c>
      <c r="AM20" s="169">
        <v>1</v>
      </c>
      <c r="AN20" s="169">
        <v>1</v>
      </c>
      <c r="AO20" s="169">
        <v>1</v>
      </c>
      <c r="AP20" s="169">
        <v>1</v>
      </c>
      <c r="AQ20" s="169">
        <v>1</v>
      </c>
      <c r="AR20" s="169">
        <v>1</v>
      </c>
      <c r="AS20" s="169">
        <v>1</v>
      </c>
      <c r="AT20" s="169">
        <v>1</v>
      </c>
      <c r="AU20" s="169">
        <v>1</v>
      </c>
      <c r="AV20" s="169">
        <v>1</v>
      </c>
      <c r="AW20" s="169">
        <v>1</v>
      </c>
      <c r="AX20" s="169">
        <v>0.75</v>
      </c>
      <c r="AY20" s="169">
        <v>0.75</v>
      </c>
      <c r="AZ20" s="169">
        <v>0.75</v>
      </c>
      <c r="BA20" s="169">
        <v>0.75</v>
      </c>
      <c r="BB20" s="169">
        <v>0.75</v>
      </c>
      <c r="BC20" s="169">
        <v>0.75</v>
      </c>
      <c r="BD20" s="169">
        <v>0.75</v>
      </c>
      <c r="BE20" s="169">
        <v>0.75</v>
      </c>
      <c r="BF20" s="169">
        <v>0.5</v>
      </c>
      <c r="BG20" s="169">
        <v>0.75</v>
      </c>
      <c r="BH20" s="169">
        <v>0.5</v>
      </c>
      <c r="BI20" s="169">
        <v>1</v>
      </c>
      <c r="BJ20" s="169">
        <v>1</v>
      </c>
      <c r="BK20" s="169">
        <v>1</v>
      </c>
      <c r="BL20" s="169">
        <v>1</v>
      </c>
      <c r="BM20" s="169">
        <v>1</v>
      </c>
      <c r="BN20" s="169">
        <v>0.75</v>
      </c>
      <c r="BO20" s="169">
        <v>0.75</v>
      </c>
      <c r="BP20" s="169">
        <v>1</v>
      </c>
      <c r="BQ20" s="169">
        <v>1</v>
      </c>
      <c r="BR20" s="169">
        <v>1</v>
      </c>
      <c r="BS20" s="169">
        <v>0.75</v>
      </c>
      <c r="BT20" s="169">
        <v>0.75</v>
      </c>
      <c r="BU20" s="169">
        <v>1</v>
      </c>
      <c r="BV20" s="169">
        <v>0.75</v>
      </c>
      <c r="BW20" s="169">
        <v>1</v>
      </c>
      <c r="BX20" s="169">
        <v>1</v>
      </c>
      <c r="BY20" s="169">
        <v>1</v>
      </c>
      <c r="BZ20" s="169">
        <v>1</v>
      </c>
      <c r="CA20" s="169">
        <v>1</v>
      </c>
      <c r="CB20" s="169">
        <v>1</v>
      </c>
      <c r="CC20" s="169">
        <v>1</v>
      </c>
      <c r="CD20" s="169">
        <v>1</v>
      </c>
      <c r="CE20" s="169">
        <v>1</v>
      </c>
      <c r="CF20" s="169">
        <v>0.75</v>
      </c>
      <c r="CG20" s="169">
        <v>0.75</v>
      </c>
      <c r="CH20" s="169">
        <v>0.75</v>
      </c>
      <c r="CI20" s="169">
        <v>0.75</v>
      </c>
      <c r="CJ20" s="169">
        <v>0.75</v>
      </c>
      <c r="CK20" s="169">
        <v>0.75</v>
      </c>
      <c r="CL20" s="169">
        <v>0.75</v>
      </c>
      <c r="CM20" s="169">
        <v>0.75</v>
      </c>
      <c r="CN20" s="169">
        <v>0.75</v>
      </c>
      <c r="CO20" s="169">
        <v>0.75</v>
      </c>
      <c r="CP20" s="169">
        <v>0.75</v>
      </c>
      <c r="CQ20" s="169">
        <v>0.75</v>
      </c>
    </row>
    <row r="21" spans="1:95" x14ac:dyDescent="0.2">
      <c r="A21" s="6"/>
      <c r="B21" s="1">
        <v>23</v>
      </c>
      <c r="C21" s="168">
        <v>1.3</v>
      </c>
      <c r="E21" s="1">
        <v>23</v>
      </c>
      <c r="F21" s="169">
        <v>1</v>
      </c>
      <c r="G21" s="169">
        <v>1</v>
      </c>
      <c r="H21" s="169">
        <v>1</v>
      </c>
      <c r="I21" s="169">
        <v>1</v>
      </c>
      <c r="J21" s="169">
        <v>1</v>
      </c>
      <c r="K21" s="169">
        <v>1</v>
      </c>
      <c r="L21" s="169">
        <v>1</v>
      </c>
      <c r="M21" s="169">
        <v>1</v>
      </c>
      <c r="N21" s="169">
        <v>1</v>
      </c>
      <c r="O21" s="169">
        <v>1</v>
      </c>
      <c r="P21" s="169">
        <v>1</v>
      </c>
      <c r="Q21" s="169">
        <v>1</v>
      </c>
      <c r="R21" s="169">
        <v>1</v>
      </c>
      <c r="S21" s="169">
        <v>1</v>
      </c>
      <c r="T21" s="169">
        <v>1</v>
      </c>
      <c r="U21" s="169">
        <v>1</v>
      </c>
      <c r="V21" s="169">
        <v>1</v>
      </c>
      <c r="W21" s="169">
        <v>1</v>
      </c>
      <c r="X21" s="169">
        <v>1</v>
      </c>
      <c r="Y21" s="169">
        <v>1</v>
      </c>
      <c r="Z21" s="169">
        <v>1</v>
      </c>
      <c r="AA21" s="169">
        <v>1</v>
      </c>
      <c r="AB21" s="169">
        <v>1</v>
      </c>
      <c r="AC21" s="169">
        <v>1</v>
      </c>
      <c r="AD21" s="169">
        <v>1</v>
      </c>
      <c r="AE21" s="169">
        <v>1</v>
      </c>
      <c r="AF21" s="169">
        <v>1</v>
      </c>
      <c r="AG21" s="169">
        <v>1</v>
      </c>
      <c r="AH21" s="169">
        <v>1</v>
      </c>
      <c r="AI21" s="169">
        <v>1</v>
      </c>
      <c r="AJ21" s="169">
        <v>1</v>
      </c>
      <c r="AK21" s="169">
        <v>1</v>
      </c>
      <c r="AL21" s="169">
        <v>1</v>
      </c>
      <c r="AM21" s="169">
        <v>1</v>
      </c>
      <c r="AN21" s="169">
        <v>1</v>
      </c>
      <c r="AO21" s="169">
        <v>1</v>
      </c>
      <c r="AP21" s="169">
        <v>1</v>
      </c>
      <c r="AQ21" s="169">
        <v>1</v>
      </c>
      <c r="AR21" s="169">
        <v>1</v>
      </c>
      <c r="AS21" s="169">
        <v>1</v>
      </c>
      <c r="AT21" s="169">
        <v>1</v>
      </c>
      <c r="AU21" s="169">
        <v>1</v>
      </c>
      <c r="AV21" s="169">
        <v>1</v>
      </c>
      <c r="AW21" s="169">
        <v>1</v>
      </c>
      <c r="AX21" s="169">
        <v>0.75</v>
      </c>
      <c r="AY21" s="169">
        <v>0.75</v>
      </c>
      <c r="AZ21" s="169">
        <v>0.75</v>
      </c>
      <c r="BA21" s="169">
        <v>0.75</v>
      </c>
      <c r="BB21" s="169">
        <v>0.75</v>
      </c>
      <c r="BC21" s="169">
        <v>0.75</v>
      </c>
      <c r="BD21" s="169">
        <v>0.75</v>
      </c>
      <c r="BE21" s="169">
        <v>0.75</v>
      </c>
      <c r="BF21" s="169">
        <v>0.5</v>
      </c>
      <c r="BG21" s="169">
        <v>0.75</v>
      </c>
      <c r="BH21" s="169">
        <v>0.5</v>
      </c>
      <c r="BI21" s="169">
        <v>1</v>
      </c>
      <c r="BJ21" s="169">
        <v>1</v>
      </c>
      <c r="BK21" s="169">
        <v>1</v>
      </c>
      <c r="BL21" s="169">
        <v>1</v>
      </c>
      <c r="BM21" s="169">
        <v>1</v>
      </c>
      <c r="BN21" s="169">
        <v>0.75</v>
      </c>
      <c r="BO21" s="169">
        <v>0.75</v>
      </c>
      <c r="BP21" s="169">
        <v>1</v>
      </c>
      <c r="BQ21" s="169">
        <v>1</v>
      </c>
      <c r="BR21" s="169">
        <v>1</v>
      </c>
      <c r="BS21" s="169">
        <v>0.75</v>
      </c>
      <c r="BT21" s="169">
        <v>0.75</v>
      </c>
      <c r="BU21" s="169">
        <v>1</v>
      </c>
      <c r="BV21" s="169">
        <v>0.75</v>
      </c>
      <c r="BW21" s="169">
        <v>1</v>
      </c>
      <c r="BX21" s="169">
        <v>1</v>
      </c>
      <c r="BY21" s="169">
        <v>1</v>
      </c>
      <c r="BZ21" s="169">
        <v>1</v>
      </c>
      <c r="CA21" s="169">
        <v>1</v>
      </c>
      <c r="CB21" s="169">
        <v>1</v>
      </c>
      <c r="CC21" s="169">
        <v>1</v>
      </c>
      <c r="CD21" s="169">
        <v>1</v>
      </c>
      <c r="CE21" s="169">
        <v>1</v>
      </c>
      <c r="CF21" s="169">
        <v>0.75</v>
      </c>
      <c r="CG21" s="169">
        <v>0.75</v>
      </c>
      <c r="CH21" s="169">
        <v>0.75</v>
      </c>
      <c r="CI21" s="169">
        <v>0.75</v>
      </c>
      <c r="CJ21" s="169">
        <v>0.75</v>
      </c>
      <c r="CK21" s="169">
        <v>0.75</v>
      </c>
      <c r="CL21" s="169">
        <v>0.75</v>
      </c>
      <c r="CM21" s="169">
        <v>0.75</v>
      </c>
      <c r="CN21" s="169">
        <v>0.75</v>
      </c>
      <c r="CO21" s="169">
        <v>0.75</v>
      </c>
      <c r="CP21" s="169">
        <v>0.75</v>
      </c>
      <c r="CQ21" s="169">
        <v>0.75</v>
      </c>
    </row>
    <row r="22" spans="1:95" x14ac:dyDescent="0.2">
      <c r="A22" s="6"/>
      <c r="B22" s="1">
        <v>24</v>
      </c>
      <c r="C22" s="168">
        <v>1.4</v>
      </c>
      <c r="E22" s="1">
        <v>24</v>
      </c>
      <c r="F22" s="169">
        <v>1</v>
      </c>
      <c r="G22" s="169">
        <v>1</v>
      </c>
      <c r="H22" s="169">
        <v>1</v>
      </c>
      <c r="I22" s="169">
        <v>1</v>
      </c>
      <c r="J22" s="169">
        <v>1</v>
      </c>
      <c r="K22" s="169">
        <v>1</v>
      </c>
      <c r="L22" s="169">
        <v>1</v>
      </c>
      <c r="M22" s="169">
        <v>1</v>
      </c>
      <c r="N22" s="169">
        <v>1</v>
      </c>
      <c r="O22" s="169">
        <v>1</v>
      </c>
      <c r="P22" s="169">
        <v>1</v>
      </c>
      <c r="Q22" s="169">
        <v>1</v>
      </c>
      <c r="R22" s="169">
        <v>1</v>
      </c>
      <c r="S22" s="169">
        <v>1</v>
      </c>
      <c r="T22" s="169">
        <v>1</v>
      </c>
      <c r="U22" s="169">
        <v>1</v>
      </c>
      <c r="V22" s="169">
        <v>1</v>
      </c>
      <c r="W22" s="169">
        <v>1</v>
      </c>
      <c r="X22" s="169">
        <v>1</v>
      </c>
      <c r="Y22" s="169">
        <v>1</v>
      </c>
      <c r="Z22" s="169">
        <v>1</v>
      </c>
      <c r="AA22" s="169">
        <v>1</v>
      </c>
      <c r="AB22" s="169">
        <v>1</v>
      </c>
      <c r="AC22" s="169">
        <v>1</v>
      </c>
      <c r="AD22" s="169">
        <v>1</v>
      </c>
      <c r="AE22" s="169">
        <v>1</v>
      </c>
      <c r="AF22" s="169">
        <v>1</v>
      </c>
      <c r="AG22" s="169">
        <v>1</v>
      </c>
      <c r="AH22" s="169">
        <v>1</v>
      </c>
      <c r="AI22" s="169">
        <v>1</v>
      </c>
      <c r="AJ22" s="169">
        <v>1</v>
      </c>
      <c r="AK22" s="169">
        <v>1</v>
      </c>
      <c r="AL22" s="169">
        <v>1</v>
      </c>
      <c r="AM22" s="169">
        <v>1</v>
      </c>
      <c r="AN22" s="169">
        <v>1</v>
      </c>
      <c r="AO22" s="169">
        <v>1</v>
      </c>
      <c r="AP22" s="169">
        <v>1</v>
      </c>
      <c r="AQ22" s="169">
        <v>1</v>
      </c>
      <c r="AR22" s="169">
        <v>1</v>
      </c>
      <c r="AS22" s="169">
        <v>1</v>
      </c>
      <c r="AT22" s="169">
        <v>1</v>
      </c>
      <c r="AU22" s="169">
        <v>1</v>
      </c>
      <c r="AV22" s="169">
        <v>1</v>
      </c>
      <c r="AW22" s="169">
        <v>1</v>
      </c>
      <c r="AX22" s="169">
        <v>1</v>
      </c>
      <c r="AY22" s="169">
        <v>0.75</v>
      </c>
      <c r="AZ22" s="169">
        <v>0.75</v>
      </c>
      <c r="BA22" s="169">
        <v>0.75</v>
      </c>
      <c r="BB22" s="169">
        <v>0.75</v>
      </c>
      <c r="BC22" s="169">
        <v>0.75</v>
      </c>
      <c r="BD22" s="169">
        <v>0.75</v>
      </c>
      <c r="BE22" s="169">
        <v>0.75</v>
      </c>
      <c r="BF22" s="169">
        <v>0.5</v>
      </c>
      <c r="BG22" s="169">
        <v>0.75</v>
      </c>
      <c r="BH22" s="169">
        <v>0.75</v>
      </c>
      <c r="BI22" s="169">
        <v>1</v>
      </c>
      <c r="BJ22" s="169">
        <v>1</v>
      </c>
      <c r="BK22" s="169">
        <v>1</v>
      </c>
      <c r="BL22" s="169">
        <v>1</v>
      </c>
      <c r="BM22" s="169">
        <v>1</v>
      </c>
      <c r="BN22" s="169">
        <v>1</v>
      </c>
      <c r="BO22" s="169">
        <v>0.75</v>
      </c>
      <c r="BP22" s="169">
        <v>1</v>
      </c>
      <c r="BQ22" s="169">
        <v>1</v>
      </c>
      <c r="BR22" s="169">
        <v>1</v>
      </c>
      <c r="BS22" s="169">
        <v>0.75</v>
      </c>
      <c r="BT22" s="169">
        <v>1</v>
      </c>
      <c r="BU22" s="169">
        <v>1</v>
      </c>
      <c r="BV22" s="169">
        <v>0.75</v>
      </c>
      <c r="BW22" s="169">
        <v>1</v>
      </c>
      <c r="BX22" s="169">
        <v>1</v>
      </c>
      <c r="BY22" s="169">
        <v>1</v>
      </c>
      <c r="BZ22" s="169">
        <v>1</v>
      </c>
      <c r="CA22" s="169">
        <v>1</v>
      </c>
      <c r="CB22" s="169">
        <v>0.75</v>
      </c>
      <c r="CC22" s="169">
        <v>1</v>
      </c>
      <c r="CD22" s="169">
        <v>0.75</v>
      </c>
      <c r="CE22" s="169">
        <v>1</v>
      </c>
      <c r="CF22" s="169">
        <v>0.75</v>
      </c>
      <c r="CG22" s="169">
        <v>0.75</v>
      </c>
      <c r="CH22" s="169">
        <v>0.75</v>
      </c>
      <c r="CI22" s="169">
        <v>0.75</v>
      </c>
      <c r="CJ22" s="169">
        <v>0.75</v>
      </c>
      <c r="CK22" s="169">
        <v>0.75</v>
      </c>
      <c r="CL22" s="169">
        <v>0.75</v>
      </c>
      <c r="CM22" s="169">
        <v>0.75</v>
      </c>
      <c r="CN22" s="169">
        <v>0.75</v>
      </c>
      <c r="CO22" s="169">
        <v>0.75</v>
      </c>
      <c r="CP22" s="169">
        <v>0.75</v>
      </c>
      <c r="CQ22" s="169">
        <v>0.75</v>
      </c>
    </row>
    <row r="23" spans="1:95" x14ac:dyDescent="0.2">
      <c r="A23" s="6"/>
      <c r="B23" s="1">
        <v>25</v>
      </c>
      <c r="C23" s="168">
        <v>1.2</v>
      </c>
      <c r="E23" s="1">
        <v>25</v>
      </c>
      <c r="F23" s="169">
        <v>1</v>
      </c>
      <c r="G23" s="169">
        <v>1</v>
      </c>
      <c r="H23" s="169">
        <v>1</v>
      </c>
      <c r="I23" s="169">
        <v>1</v>
      </c>
      <c r="J23" s="169">
        <v>1</v>
      </c>
      <c r="K23" s="169">
        <v>1</v>
      </c>
      <c r="L23" s="169">
        <v>1</v>
      </c>
      <c r="M23" s="169">
        <v>1</v>
      </c>
      <c r="N23" s="169">
        <v>1</v>
      </c>
      <c r="O23" s="169">
        <v>1</v>
      </c>
      <c r="P23" s="169">
        <v>1</v>
      </c>
      <c r="Q23" s="169">
        <v>1</v>
      </c>
      <c r="R23" s="169">
        <v>1</v>
      </c>
      <c r="S23" s="169">
        <v>1</v>
      </c>
      <c r="T23" s="169">
        <v>1</v>
      </c>
      <c r="U23" s="169">
        <v>1</v>
      </c>
      <c r="V23" s="169">
        <v>1</v>
      </c>
      <c r="W23" s="169">
        <v>1</v>
      </c>
      <c r="X23" s="169">
        <v>1</v>
      </c>
      <c r="Y23" s="169">
        <v>1</v>
      </c>
      <c r="Z23" s="169">
        <v>1</v>
      </c>
      <c r="AA23" s="169">
        <v>1</v>
      </c>
      <c r="AB23" s="169">
        <v>1</v>
      </c>
      <c r="AC23" s="169">
        <v>1</v>
      </c>
      <c r="AD23" s="169">
        <v>1</v>
      </c>
      <c r="AE23" s="169">
        <v>1</v>
      </c>
      <c r="AF23" s="169">
        <v>1</v>
      </c>
      <c r="AG23" s="169">
        <v>1</v>
      </c>
      <c r="AH23" s="169">
        <v>1</v>
      </c>
      <c r="AI23" s="169">
        <v>1</v>
      </c>
      <c r="AJ23" s="169">
        <v>1</v>
      </c>
      <c r="AK23" s="169">
        <v>1</v>
      </c>
      <c r="AL23" s="169">
        <v>1</v>
      </c>
      <c r="AM23" s="169">
        <v>1</v>
      </c>
      <c r="AN23" s="169">
        <v>1</v>
      </c>
      <c r="AO23" s="169">
        <v>1</v>
      </c>
      <c r="AP23" s="169">
        <v>1</v>
      </c>
      <c r="AQ23" s="169">
        <v>1</v>
      </c>
      <c r="AR23" s="169">
        <v>1</v>
      </c>
      <c r="AS23" s="169">
        <v>1</v>
      </c>
      <c r="AT23" s="169">
        <v>1</v>
      </c>
      <c r="AU23" s="169">
        <v>1</v>
      </c>
      <c r="AV23" s="169">
        <v>1</v>
      </c>
      <c r="AW23" s="169">
        <v>1</v>
      </c>
      <c r="AX23" s="169">
        <v>1</v>
      </c>
      <c r="AY23" s="169">
        <v>0.75</v>
      </c>
      <c r="AZ23" s="169">
        <v>0.75</v>
      </c>
      <c r="BA23" s="169">
        <v>0.75</v>
      </c>
      <c r="BB23" s="169">
        <v>0.75</v>
      </c>
      <c r="BC23" s="169">
        <v>0.75</v>
      </c>
      <c r="BD23" s="169">
        <v>0.75</v>
      </c>
      <c r="BE23" s="169">
        <v>0.75</v>
      </c>
      <c r="BF23" s="169">
        <v>0.75</v>
      </c>
      <c r="BG23" s="169">
        <v>0.75</v>
      </c>
      <c r="BH23" s="169">
        <v>0.75</v>
      </c>
      <c r="BI23" s="169">
        <v>1</v>
      </c>
      <c r="BJ23" s="169">
        <v>1</v>
      </c>
      <c r="BK23" s="169">
        <v>1</v>
      </c>
      <c r="BL23" s="169">
        <v>1</v>
      </c>
      <c r="BM23" s="169">
        <v>1</v>
      </c>
      <c r="BN23" s="169">
        <v>0.75</v>
      </c>
      <c r="BO23" s="169">
        <v>0.75</v>
      </c>
      <c r="BP23" s="169">
        <v>1</v>
      </c>
      <c r="BQ23" s="169">
        <v>1</v>
      </c>
      <c r="BR23" s="169">
        <v>1</v>
      </c>
      <c r="BS23" s="169">
        <v>0.75</v>
      </c>
      <c r="BT23" s="169">
        <v>0.75</v>
      </c>
      <c r="BU23" s="169">
        <v>0.75</v>
      </c>
      <c r="BV23" s="169">
        <v>0.75</v>
      </c>
      <c r="BW23" s="169">
        <v>1</v>
      </c>
      <c r="BX23" s="169">
        <v>1</v>
      </c>
      <c r="BY23" s="169">
        <v>1</v>
      </c>
      <c r="BZ23" s="169">
        <v>1</v>
      </c>
      <c r="CA23" s="169">
        <v>1</v>
      </c>
      <c r="CB23" s="169">
        <v>0.75</v>
      </c>
      <c r="CC23" s="169">
        <v>1</v>
      </c>
      <c r="CD23" s="169">
        <v>0.75</v>
      </c>
      <c r="CE23" s="169">
        <v>0.75</v>
      </c>
      <c r="CF23" s="169">
        <v>0.75</v>
      </c>
      <c r="CG23" s="169">
        <v>0.75</v>
      </c>
      <c r="CH23" s="169">
        <v>0.75</v>
      </c>
      <c r="CI23" s="169">
        <v>0.75</v>
      </c>
      <c r="CJ23" s="169">
        <v>0.75</v>
      </c>
      <c r="CK23" s="169">
        <v>0.75</v>
      </c>
      <c r="CL23" s="169">
        <v>0.75</v>
      </c>
      <c r="CM23" s="169">
        <v>0.75</v>
      </c>
      <c r="CN23" s="169">
        <v>0.75</v>
      </c>
      <c r="CO23" s="169">
        <v>0.75</v>
      </c>
      <c r="CP23" s="169">
        <v>0.75</v>
      </c>
      <c r="CQ23" s="169">
        <v>0.75</v>
      </c>
    </row>
    <row r="24" spans="1:95" x14ac:dyDescent="0.2">
      <c r="A24" s="6"/>
      <c r="B24" s="1">
        <v>26</v>
      </c>
      <c r="C24" s="168">
        <v>1.5</v>
      </c>
      <c r="E24" s="1">
        <v>26</v>
      </c>
      <c r="F24" s="169">
        <v>1</v>
      </c>
      <c r="G24" s="169">
        <v>1</v>
      </c>
      <c r="H24" s="169">
        <v>1</v>
      </c>
      <c r="I24" s="169">
        <v>1</v>
      </c>
      <c r="J24" s="169">
        <v>1</v>
      </c>
      <c r="K24" s="169">
        <v>1</v>
      </c>
      <c r="L24" s="169">
        <v>1</v>
      </c>
      <c r="M24" s="169">
        <v>1</v>
      </c>
      <c r="N24" s="169">
        <v>1</v>
      </c>
      <c r="O24" s="169">
        <v>1</v>
      </c>
      <c r="P24" s="169">
        <v>1</v>
      </c>
      <c r="Q24" s="169">
        <v>1</v>
      </c>
      <c r="R24" s="169">
        <v>1</v>
      </c>
      <c r="S24" s="169">
        <v>1</v>
      </c>
      <c r="T24" s="169">
        <v>1</v>
      </c>
      <c r="U24" s="169">
        <v>1</v>
      </c>
      <c r="V24" s="169">
        <v>1</v>
      </c>
      <c r="W24" s="169">
        <v>1</v>
      </c>
      <c r="X24" s="169">
        <v>1</v>
      </c>
      <c r="Y24" s="169">
        <v>1</v>
      </c>
      <c r="Z24" s="169">
        <v>1</v>
      </c>
      <c r="AA24" s="169">
        <v>1</v>
      </c>
      <c r="AB24" s="169">
        <v>1</v>
      </c>
      <c r="AC24" s="169">
        <v>1</v>
      </c>
      <c r="AD24" s="169">
        <v>1</v>
      </c>
      <c r="AE24" s="169">
        <v>1</v>
      </c>
      <c r="AF24" s="169">
        <v>1</v>
      </c>
      <c r="AG24" s="169">
        <v>1</v>
      </c>
      <c r="AH24" s="169">
        <v>1</v>
      </c>
      <c r="AI24" s="169">
        <v>1</v>
      </c>
      <c r="AJ24" s="169">
        <v>1</v>
      </c>
      <c r="AK24" s="169">
        <v>1</v>
      </c>
      <c r="AL24" s="169">
        <v>1</v>
      </c>
      <c r="AM24" s="169">
        <v>1</v>
      </c>
      <c r="AN24" s="169">
        <v>1</v>
      </c>
      <c r="AO24" s="169">
        <v>1</v>
      </c>
      <c r="AP24" s="169">
        <v>1</v>
      </c>
      <c r="AQ24" s="169">
        <v>1</v>
      </c>
      <c r="AR24" s="169">
        <v>1</v>
      </c>
      <c r="AS24" s="169">
        <v>1</v>
      </c>
      <c r="AT24" s="169">
        <v>1</v>
      </c>
      <c r="AU24" s="169">
        <v>1</v>
      </c>
      <c r="AV24" s="169">
        <v>1</v>
      </c>
      <c r="AW24" s="169">
        <v>1</v>
      </c>
      <c r="AX24" s="169">
        <v>1</v>
      </c>
      <c r="AY24" s="169">
        <v>0.75</v>
      </c>
      <c r="AZ24" s="169">
        <v>1</v>
      </c>
      <c r="BA24" s="169">
        <v>0.75</v>
      </c>
      <c r="BB24" s="169">
        <v>0.75</v>
      </c>
      <c r="BC24" s="169">
        <v>0.75</v>
      </c>
      <c r="BD24" s="169">
        <v>0.75</v>
      </c>
      <c r="BE24" s="169">
        <v>0.75</v>
      </c>
      <c r="BF24" s="169">
        <v>0.75</v>
      </c>
      <c r="BG24" s="169">
        <v>0.75</v>
      </c>
      <c r="BH24" s="169">
        <v>0.75</v>
      </c>
      <c r="BI24" s="169">
        <v>1</v>
      </c>
      <c r="BJ24" s="169">
        <v>1</v>
      </c>
      <c r="BK24" s="169">
        <v>1</v>
      </c>
      <c r="BL24" s="169">
        <v>1</v>
      </c>
      <c r="BM24" s="169">
        <v>1</v>
      </c>
      <c r="BN24" s="169">
        <v>1</v>
      </c>
      <c r="BO24" s="169">
        <v>0.75</v>
      </c>
      <c r="BP24" s="169">
        <v>1</v>
      </c>
      <c r="BQ24" s="169">
        <v>1</v>
      </c>
      <c r="BR24" s="169">
        <v>1</v>
      </c>
      <c r="BS24" s="169">
        <v>0.75</v>
      </c>
      <c r="BT24" s="169">
        <v>0.75</v>
      </c>
      <c r="BU24" s="169">
        <v>0.75</v>
      </c>
      <c r="BV24" s="169">
        <v>0.75</v>
      </c>
      <c r="BW24" s="169">
        <v>0.75</v>
      </c>
      <c r="BX24" s="169">
        <v>1</v>
      </c>
      <c r="BY24" s="169">
        <v>1</v>
      </c>
      <c r="BZ24" s="169">
        <v>1</v>
      </c>
      <c r="CA24" s="169">
        <v>1</v>
      </c>
      <c r="CB24" s="169">
        <v>0.75</v>
      </c>
      <c r="CC24" s="169">
        <v>0.75</v>
      </c>
      <c r="CD24" s="169">
        <v>0.75</v>
      </c>
      <c r="CE24" s="169">
        <v>0.75</v>
      </c>
      <c r="CF24" s="169">
        <v>0.75</v>
      </c>
      <c r="CG24" s="169">
        <v>0.75</v>
      </c>
      <c r="CH24" s="169">
        <v>0.75</v>
      </c>
      <c r="CI24" s="169">
        <v>0.75</v>
      </c>
      <c r="CJ24" s="169">
        <v>0.75</v>
      </c>
      <c r="CK24" s="169">
        <v>0.75</v>
      </c>
      <c r="CL24" s="169">
        <v>0.75</v>
      </c>
      <c r="CM24" s="169">
        <v>0.75</v>
      </c>
      <c r="CN24" s="169">
        <v>0.75</v>
      </c>
      <c r="CO24" s="169">
        <v>0.75</v>
      </c>
      <c r="CP24" s="169">
        <v>0.75</v>
      </c>
      <c r="CQ24" s="169">
        <v>0.75</v>
      </c>
    </row>
    <row r="25" spans="1:95" x14ac:dyDescent="0.2">
      <c r="A25" s="6"/>
      <c r="B25" s="1">
        <v>27</v>
      </c>
      <c r="C25" s="168">
        <v>1.3</v>
      </c>
      <c r="E25" s="1">
        <v>27</v>
      </c>
      <c r="F25" s="169">
        <v>1</v>
      </c>
      <c r="G25" s="169">
        <v>1</v>
      </c>
      <c r="H25" s="169">
        <v>1</v>
      </c>
      <c r="I25" s="169">
        <v>1</v>
      </c>
      <c r="J25" s="169">
        <v>1</v>
      </c>
      <c r="K25" s="169">
        <v>1</v>
      </c>
      <c r="L25" s="169">
        <v>1</v>
      </c>
      <c r="M25" s="169">
        <v>1</v>
      </c>
      <c r="N25" s="169">
        <v>1</v>
      </c>
      <c r="O25" s="169">
        <v>1</v>
      </c>
      <c r="P25" s="169">
        <v>1</v>
      </c>
      <c r="Q25" s="169">
        <v>1</v>
      </c>
      <c r="R25" s="169">
        <v>1</v>
      </c>
      <c r="S25" s="169">
        <v>1</v>
      </c>
      <c r="T25" s="169">
        <v>1</v>
      </c>
      <c r="U25" s="169">
        <v>1</v>
      </c>
      <c r="V25" s="169">
        <v>1</v>
      </c>
      <c r="W25" s="169">
        <v>1</v>
      </c>
      <c r="X25" s="169">
        <v>1</v>
      </c>
      <c r="Y25" s="169">
        <v>1</v>
      </c>
      <c r="Z25" s="169">
        <v>1</v>
      </c>
      <c r="AA25" s="169">
        <v>1</v>
      </c>
      <c r="AB25" s="169">
        <v>1</v>
      </c>
      <c r="AC25" s="169">
        <v>1</v>
      </c>
      <c r="AD25" s="169">
        <v>1</v>
      </c>
      <c r="AE25" s="169">
        <v>1</v>
      </c>
      <c r="AF25" s="169">
        <v>1</v>
      </c>
      <c r="AG25" s="169">
        <v>1</v>
      </c>
      <c r="AH25" s="169">
        <v>1</v>
      </c>
      <c r="AI25" s="169">
        <v>1</v>
      </c>
      <c r="AJ25" s="169">
        <v>1</v>
      </c>
      <c r="AK25" s="169">
        <v>1</v>
      </c>
      <c r="AL25" s="169">
        <v>1</v>
      </c>
      <c r="AM25" s="169">
        <v>1</v>
      </c>
      <c r="AN25" s="169">
        <v>1</v>
      </c>
      <c r="AO25" s="169">
        <v>1</v>
      </c>
      <c r="AP25" s="169">
        <v>1</v>
      </c>
      <c r="AQ25" s="169">
        <v>1</v>
      </c>
      <c r="AR25" s="169">
        <v>1</v>
      </c>
      <c r="AS25" s="169">
        <v>1</v>
      </c>
      <c r="AT25" s="169">
        <v>1</v>
      </c>
      <c r="AU25" s="169">
        <v>1</v>
      </c>
      <c r="AV25" s="169">
        <v>1</v>
      </c>
      <c r="AW25" s="169">
        <v>1</v>
      </c>
      <c r="AX25" s="169">
        <v>1</v>
      </c>
      <c r="AY25" s="169">
        <v>0.75</v>
      </c>
      <c r="AZ25" s="169">
        <v>1</v>
      </c>
      <c r="BA25" s="169">
        <v>0.75</v>
      </c>
      <c r="BB25" s="169">
        <v>0.75</v>
      </c>
      <c r="BC25" s="169">
        <v>0.75</v>
      </c>
      <c r="BD25" s="169">
        <v>0.75</v>
      </c>
      <c r="BE25" s="169">
        <v>0.75</v>
      </c>
      <c r="BF25" s="169">
        <v>0.75</v>
      </c>
      <c r="BG25" s="169">
        <v>0.75</v>
      </c>
      <c r="BH25" s="169">
        <v>0.75</v>
      </c>
      <c r="BI25" s="169">
        <v>1</v>
      </c>
      <c r="BJ25" s="169">
        <v>1</v>
      </c>
      <c r="BK25" s="169">
        <v>1</v>
      </c>
      <c r="BL25" s="169">
        <v>1</v>
      </c>
      <c r="BM25" s="169">
        <v>1</v>
      </c>
      <c r="BN25" s="169">
        <v>1</v>
      </c>
      <c r="BO25" s="169">
        <v>0.75</v>
      </c>
      <c r="BP25" s="169">
        <v>1</v>
      </c>
      <c r="BQ25" s="169">
        <v>1</v>
      </c>
      <c r="BR25" s="169">
        <v>1</v>
      </c>
      <c r="BS25" s="169">
        <v>0.75</v>
      </c>
      <c r="BT25" s="169">
        <v>0.75</v>
      </c>
      <c r="BU25" s="169">
        <v>0.75</v>
      </c>
      <c r="BV25" s="169">
        <v>0.75</v>
      </c>
      <c r="BW25" s="169">
        <v>1</v>
      </c>
      <c r="BX25" s="169">
        <v>1</v>
      </c>
      <c r="BY25" s="169">
        <v>1</v>
      </c>
      <c r="BZ25" s="169">
        <v>1</v>
      </c>
      <c r="CA25" s="169">
        <v>1</v>
      </c>
      <c r="CB25" s="169">
        <v>0.75</v>
      </c>
      <c r="CC25" s="169">
        <v>1</v>
      </c>
      <c r="CD25" s="169">
        <v>0.75</v>
      </c>
      <c r="CE25" s="169">
        <v>0.75</v>
      </c>
      <c r="CF25" s="169">
        <v>0.75</v>
      </c>
      <c r="CG25" s="169">
        <v>0.75</v>
      </c>
      <c r="CH25" s="169">
        <v>0.75</v>
      </c>
      <c r="CI25" s="169">
        <v>0.75</v>
      </c>
      <c r="CJ25" s="169">
        <v>0.75</v>
      </c>
      <c r="CK25" s="169">
        <v>0.75</v>
      </c>
      <c r="CL25" s="169">
        <v>0.75</v>
      </c>
      <c r="CM25" s="169">
        <v>0.75</v>
      </c>
      <c r="CN25" s="169">
        <v>0.75</v>
      </c>
      <c r="CO25" s="169">
        <v>0.75</v>
      </c>
      <c r="CP25" s="169">
        <v>0.75</v>
      </c>
      <c r="CQ25" s="169">
        <v>0.75</v>
      </c>
    </row>
    <row r="26" spans="1:95" x14ac:dyDescent="0.2">
      <c r="A26" s="6"/>
      <c r="B26" s="1">
        <v>28</v>
      </c>
      <c r="C26" s="168">
        <v>1.1000000000000001</v>
      </c>
      <c r="E26" s="1">
        <v>28</v>
      </c>
      <c r="F26" s="169">
        <v>1</v>
      </c>
      <c r="G26" s="169">
        <v>1</v>
      </c>
      <c r="H26" s="169">
        <v>1</v>
      </c>
      <c r="I26" s="169">
        <v>1</v>
      </c>
      <c r="J26" s="169">
        <v>1</v>
      </c>
      <c r="K26" s="169">
        <v>1</v>
      </c>
      <c r="L26" s="169">
        <v>1</v>
      </c>
      <c r="M26" s="169">
        <v>0.75</v>
      </c>
      <c r="N26" s="169">
        <v>1</v>
      </c>
      <c r="O26" s="169">
        <v>1</v>
      </c>
      <c r="P26" s="169">
        <v>1</v>
      </c>
      <c r="Q26" s="169">
        <v>1</v>
      </c>
      <c r="R26" s="169">
        <v>1</v>
      </c>
      <c r="S26" s="169">
        <v>1</v>
      </c>
      <c r="T26" s="169">
        <v>1</v>
      </c>
      <c r="U26" s="169">
        <v>1</v>
      </c>
      <c r="V26" s="169">
        <v>1</v>
      </c>
      <c r="W26" s="169">
        <v>1</v>
      </c>
      <c r="X26" s="169">
        <v>1</v>
      </c>
      <c r="Y26" s="169">
        <v>1</v>
      </c>
      <c r="Z26" s="169">
        <v>1</v>
      </c>
      <c r="AA26" s="169">
        <v>1</v>
      </c>
      <c r="AB26" s="169">
        <v>1</v>
      </c>
      <c r="AC26" s="169">
        <v>1</v>
      </c>
      <c r="AD26" s="169">
        <v>1</v>
      </c>
      <c r="AE26" s="169">
        <v>1</v>
      </c>
      <c r="AF26" s="169">
        <v>1</v>
      </c>
      <c r="AG26" s="169">
        <v>1</v>
      </c>
      <c r="AH26" s="169">
        <v>1</v>
      </c>
      <c r="AI26" s="169">
        <v>1</v>
      </c>
      <c r="AJ26" s="169">
        <v>1</v>
      </c>
      <c r="AK26" s="169">
        <v>1</v>
      </c>
      <c r="AL26" s="169">
        <v>1</v>
      </c>
      <c r="AM26" s="169">
        <v>1</v>
      </c>
      <c r="AN26" s="169">
        <v>1</v>
      </c>
      <c r="AO26" s="169">
        <v>1</v>
      </c>
      <c r="AP26" s="169">
        <v>1</v>
      </c>
      <c r="AQ26" s="169">
        <v>1</v>
      </c>
      <c r="AR26" s="169">
        <v>1</v>
      </c>
      <c r="AS26" s="169">
        <v>1</v>
      </c>
      <c r="AT26" s="169">
        <v>1</v>
      </c>
      <c r="AU26" s="169">
        <v>1</v>
      </c>
      <c r="AV26" s="169">
        <v>1</v>
      </c>
      <c r="AW26" s="169">
        <v>1</v>
      </c>
      <c r="AX26" s="169">
        <v>1</v>
      </c>
      <c r="AY26" s="169">
        <v>1</v>
      </c>
      <c r="AZ26" s="169">
        <v>1</v>
      </c>
      <c r="BA26" s="169">
        <v>0.75</v>
      </c>
      <c r="BB26" s="169">
        <v>0.75</v>
      </c>
      <c r="BC26" s="169">
        <v>0.75</v>
      </c>
      <c r="BD26" s="169">
        <v>0.75</v>
      </c>
      <c r="BE26" s="169">
        <v>0.75</v>
      </c>
      <c r="BF26" s="169">
        <v>0.75</v>
      </c>
      <c r="BG26" s="169">
        <v>0.75</v>
      </c>
      <c r="BH26" s="169">
        <v>0.75</v>
      </c>
      <c r="BI26" s="169">
        <v>1</v>
      </c>
      <c r="BJ26" s="169">
        <v>1</v>
      </c>
      <c r="BK26" s="169">
        <v>1</v>
      </c>
      <c r="BL26" s="169">
        <v>1</v>
      </c>
      <c r="BM26" s="169">
        <v>1</v>
      </c>
      <c r="BN26" s="169">
        <v>1</v>
      </c>
      <c r="BO26" s="169">
        <v>1</v>
      </c>
      <c r="BP26" s="169">
        <v>1</v>
      </c>
      <c r="BQ26" s="169">
        <v>1</v>
      </c>
      <c r="BR26" s="169">
        <v>1</v>
      </c>
      <c r="BS26" s="169">
        <v>0.75</v>
      </c>
      <c r="BT26" s="169">
        <v>1</v>
      </c>
      <c r="BU26" s="169">
        <v>0.75</v>
      </c>
      <c r="BV26" s="169">
        <v>0.75</v>
      </c>
      <c r="BW26" s="169">
        <v>0.75</v>
      </c>
      <c r="BX26" s="169">
        <v>1</v>
      </c>
      <c r="BY26" s="169">
        <v>1</v>
      </c>
      <c r="BZ26" s="169">
        <v>1</v>
      </c>
      <c r="CA26" s="169">
        <v>1</v>
      </c>
      <c r="CB26" s="169">
        <v>0.75</v>
      </c>
      <c r="CC26" s="169">
        <v>0.75</v>
      </c>
      <c r="CD26" s="169">
        <v>0.75</v>
      </c>
      <c r="CE26" s="169">
        <v>0.75</v>
      </c>
      <c r="CF26" s="169">
        <v>0.75</v>
      </c>
      <c r="CG26" s="169">
        <v>0.75</v>
      </c>
      <c r="CH26" s="169">
        <v>0.75</v>
      </c>
      <c r="CI26" s="169">
        <v>0.75</v>
      </c>
      <c r="CJ26" s="169">
        <v>0.75</v>
      </c>
      <c r="CK26" s="169">
        <v>0.75</v>
      </c>
      <c r="CL26" s="169">
        <v>0.75</v>
      </c>
      <c r="CM26" s="169">
        <v>0.75</v>
      </c>
      <c r="CN26" s="169">
        <v>0.75</v>
      </c>
      <c r="CO26" s="169">
        <v>0.75</v>
      </c>
      <c r="CP26" s="169">
        <v>0.75</v>
      </c>
      <c r="CQ26" s="169">
        <v>0.75</v>
      </c>
    </row>
    <row r="27" spans="1:95" x14ac:dyDescent="0.2">
      <c r="A27" s="6"/>
      <c r="B27" s="1">
        <v>29</v>
      </c>
      <c r="C27" s="168">
        <v>1</v>
      </c>
      <c r="E27" s="1">
        <v>29</v>
      </c>
      <c r="F27" s="169">
        <v>1</v>
      </c>
      <c r="G27" s="169">
        <v>1</v>
      </c>
      <c r="H27" s="169">
        <v>1</v>
      </c>
      <c r="I27" s="169">
        <v>1</v>
      </c>
      <c r="J27" s="169">
        <v>1</v>
      </c>
      <c r="K27" s="169">
        <v>1</v>
      </c>
      <c r="L27" s="169">
        <v>1</v>
      </c>
      <c r="M27" s="169">
        <v>0.75</v>
      </c>
      <c r="N27" s="169">
        <v>1</v>
      </c>
      <c r="O27" s="169">
        <v>1</v>
      </c>
      <c r="P27" s="169">
        <v>1</v>
      </c>
      <c r="Q27" s="169">
        <v>1</v>
      </c>
      <c r="R27" s="169">
        <v>1</v>
      </c>
      <c r="S27" s="169">
        <v>1</v>
      </c>
      <c r="T27" s="169">
        <v>1</v>
      </c>
      <c r="U27" s="169">
        <v>1</v>
      </c>
      <c r="V27" s="169">
        <v>1</v>
      </c>
      <c r="W27" s="169">
        <v>1</v>
      </c>
      <c r="X27" s="169">
        <v>1</v>
      </c>
      <c r="Y27" s="169">
        <v>1</v>
      </c>
      <c r="Z27" s="169">
        <v>1</v>
      </c>
      <c r="AA27" s="169">
        <v>1</v>
      </c>
      <c r="AB27" s="169">
        <v>1</v>
      </c>
      <c r="AC27" s="169">
        <v>1</v>
      </c>
      <c r="AD27" s="169">
        <v>1</v>
      </c>
      <c r="AE27" s="169">
        <v>1</v>
      </c>
      <c r="AF27" s="169">
        <v>1</v>
      </c>
      <c r="AG27" s="169">
        <v>1</v>
      </c>
      <c r="AH27" s="169">
        <v>1</v>
      </c>
      <c r="AI27" s="169">
        <v>1</v>
      </c>
      <c r="AJ27" s="169">
        <v>1</v>
      </c>
      <c r="AK27" s="169">
        <v>1</v>
      </c>
      <c r="AL27" s="169">
        <v>1</v>
      </c>
      <c r="AM27" s="169">
        <v>1</v>
      </c>
      <c r="AN27" s="169">
        <v>1</v>
      </c>
      <c r="AO27" s="169">
        <v>1</v>
      </c>
      <c r="AP27" s="169">
        <v>1</v>
      </c>
      <c r="AQ27" s="169">
        <v>1</v>
      </c>
      <c r="AR27" s="169">
        <v>1</v>
      </c>
      <c r="AS27" s="169">
        <v>1</v>
      </c>
      <c r="AT27" s="169">
        <v>1</v>
      </c>
      <c r="AU27" s="169">
        <v>1</v>
      </c>
      <c r="AV27" s="169">
        <v>1</v>
      </c>
      <c r="AW27" s="169">
        <v>1</v>
      </c>
      <c r="AX27" s="169">
        <v>1</v>
      </c>
      <c r="AY27" s="169">
        <v>1</v>
      </c>
      <c r="AZ27" s="169">
        <v>1</v>
      </c>
      <c r="BA27" s="169">
        <v>1</v>
      </c>
      <c r="BB27" s="169">
        <v>1</v>
      </c>
      <c r="BC27" s="169">
        <v>0.75</v>
      </c>
      <c r="BD27" s="169">
        <v>0.75</v>
      </c>
      <c r="BE27" s="169">
        <v>0.75</v>
      </c>
      <c r="BF27" s="169">
        <v>0.75</v>
      </c>
      <c r="BG27" s="169">
        <v>0.75</v>
      </c>
      <c r="BH27" s="169">
        <v>0.75</v>
      </c>
      <c r="BI27" s="169">
        <v>1</v>
      </c>
      <c r="BJ27" s="169">
        <v>1</v>
      </c>
      <c r="BK27" s="169">
        <v>1</v>
      </c>
      <c r="BL27" s="169">
        <v>1</v>
      </c>
      <c r="BM27" s="169">
        <v>1</v>
      </c>
      <c r="BN27" s="169">
        <v>1</v>
      </c>
      <c r="BO27" s="169">
        <v>1</v>
      </c>
      <c r="BP27" s="169">
        <v>1</v>
      </c>
      <c r="BQ27" s="169">
        <v>1</v>
      </c>
      <c r="BR27" s="169">
        <v>1</v>
      </c>
      <c r="BS27" s="169">
        <v>0.75</v>
      </c>
      <c r="BT27" s="169">
        <v>1</v>
      </c>
      <c r="BU27" s="169">
        <v>0.75</v>
      </c>
      <c r="BV27" s="169">
        <v>0.75</v>
      </c>
      <c r="BW27" s="169">
        <v>0.75</v>
      </c>
      <c r="BX27" s="169">
        <v>1</v>
      </c>
      <c r="BY27" s="169">
        <v>1</v>
      </c>
      <c r="BZ27" s="169">
        <v>1</v>
      </c>
      <c r="CA27" s="169">
        <v>1</v>
      </c>
      <c r="CB27" s="169">
        <v>0.75</v>
      </c>
      <c r="CC27" s="169">
        <v>0.75</v>
      </c>
      <c r="CD27" s="169">
        <v>0.75</v>
      </c>
      <c r="CE27" s="169">
        <v>0.75</v>
      </c>
      <c r="CF27" s="169">
        <v>0.75</v>
      </c>
      <c r="CG27" s="169">
        <v>0.75</v>
      </c>
      <c r="CH27" s="169">
        <v>0.75</v>
      </c>
      <c r="CI27" s="169">
        <v>0.75</v>
      </c>
      <c r="CJ27" s="169">
        <v>0.75</v>
      </c>
      <c r="CK27" s="169">
        <v>0.75</v>
      </c>
      <c r="CL27" s="169">
        <v>0.75</v>
      </c>
      <c r="CM27" s="169">
        <v>0.75</v>
      </c>
      <c r="CN27" s="169">
        <v>0.75</v>
      </c>
      <c r="CO27" s="169">
        <v>0.75</v>
      </c>
      <c r="CP27" s="169">
        <v>0.75</v>
      </c>
      <c r="CQ27" s="169">
        <v>0.75</v>
      </c>
    </row>
    <row r="28" spans="1:95" x14ac:dyDescent="0.2">
      <c r="A28" s="6"/>
      <c r="B28" s="1">
        <v>30</v>
      </c>
      <c r="C28" s="168">
        <v>0.9</v>
      </c>
      <c r="E28" s="1">
        <v>30</v>
      </c>
      <c r="F28" s="169">
        <v>1</v>
      </c>
      <c r="G28" s="169">
        <v>1</v>
      </c>
      <c r="H28" s="169">
        <v>1</v>
      </c>
      <c r="I28" s="169">
        <v>1</v>
      </c>
      <c r="J28" s="169">
        <v>1</v>
      </c>
      <c r="K28" s="169">
        <v>1</v>
      </c>
      <c r="L28" s="169">
        <v>1</v>
      </c>
      <c r="M28" s="169">
        <v>0.75</v>
      </c>
      <c r="N28" s="169">
        <v>1</v>
      </c>
      <c r="O28" s="169">
        <v>1</v>
      </c>
      <c r="P28" s="169">
        <v>1</v>
      </c>
      <c r="Q28" s="169">
        <v>1</v>
      </c>
      <c r="R28" s="169">
        <v>1</v>
      </c>
      <c r="S28" s="169">
        <v>1</v>
      </c>
      <c r="T28" s="169">
        <v>1</v>
      </c>
      <c r="U28" s="169">
        <v>1</v>
      </c>
      <c r="V28" s="169">
        <v>1</v>
      </c>
      <c r="W28" s="169">
        <v>1</v>
      </c>
      <c r="X28" s="169">
        <v>1</v>
      </c>
      <c r="Y28" s="169">
        <v>1</v>
      </c>
      <c r="Z28" s="169">
        <v>1</v>
      </c>
      <c r="AA28" s="169">
        <v>1</v>
      </c>
      <c r="AB28" s="169">
        <v>1</v>
      </c>
      <c r="AC28" s="169">
        <v>1</v>
      </c>
      <c r="AD28" s="169">
        <v>1</v>
      </c>
      <c r="AE28" s="169">
        <v>1</v>
      </c>
      <c r="AF28" s="169">
        <v>1</v>
      </c>
      <c r="AG28" s="169">
        <v>1</v>
      </c>
      <c r="AH28" s="169">
        <v>1</v>
      </c>
      <c r="AI28" s="169">
        <v>1</v>
      </c>
      <c r="AJ28" s="169">
        <v>1</v>
      </c>
      <c r="AK28" s="169">
        <v>1</v>
      </c>
      <c r="AL28" s="169">
        <v>1</v>
      </c>
      <c r="AM28" s="169">
        <v>1</v>
      </c>
      <c r="AN28" s="169">
        <v>1</v>
      </c>
      <c r="AO28" s="169">
        <v>1</v>
      </c>
      <c r="AP28" s="169">
        <v>1</v>
      </c>
      <c r="AQ28" s="169">
        <v>1</v>
      </c>
      <c r="AR28" s="169">
        <v>1</v>
      </c>
      <c r="AS28" s="169">
        <v>1</v>
      </c>
      <c r="AT28" s="169">
        <v>1</v>
      </c>
      <c r="AU28" s="169">
        <v>1</v>
      </c>
      <c r="AV28" s="169">
        <v>1</v>
      </c>
      <c r="AW28" s="169">
        <v>1</v>
      </c>
      <c r="AX28" s="169">
        <v>1</v>
      </c>
      <c r="AY28" s="169">
        <v>1</v>
      </c>
      <c r="AZ28" s="169">
        <v>1</v>
      </c>
      <c r="BA28" s="169">
        <v>1</v>
      </c>
      <c r="BB28" s="169">
        <v>0.75</v>
      </c>
      <c r="BC28" s="169">
        <v>0.75</v>
      </c>
      <c r="BD28" s="169">
        <v>0.75</v>
      </c>
      <c r="BE28" s="169">
        <v>0.75</v>
      </c>
      <c r="BF28" s="169">
        <v>0.75</v>
      </c>
      <c r="BG28" s="169">
        <v>0.75</v>
      </c>
      <c r="BH28" s="169">
        <v>0.75</v>
      </c>
      <c r="BI28" s="169">
        <v>1</v>
      </c>
      <c r="BJ28" s="169">
        <v>1</v>
      </c>
      <c r="BK28" s="169">
        <v>1</v>
      </c>
      <c r="BL28" s="169">
        <v>1</v>
      </c>
      <c r="BM28" s="169">
        <v>1</v>
      </c>
      <c r="BN28" s="169">
        <v>1</v>
      </c>
      <c r="BO28" s="169">
        <v>0.75</v>
      </c>
      <c r="BP28" s="169">
        <v>1</v>
      </c>
      <c r="BQ28" s="169">
        <v>1</v>
      </c>
      <c r="BR28" s="169">
        <v>1</v>
      </c>
      <c r="BS28" s="169">
        <v>0.75</v>
      </c>
      <c r="BT28" s="169">
        <v>1</v>
      </c>
      <c r="BU28" s="169">
        <v>0.75</v>
      </c>
      <c r="BV28" s="169">
        <v>0.75</v>
      </c>
      <c r="BW28" s="169">
        <v>1</v>
      </c>
      <c r="BX28" s="169">
        <v>1</v>
      </c>
      <c r="BY28" s="169">
        <v>1</v>
      </c>
      <c r="BZ28" s="169">
        <v>1</v>
      </c>
      <c r="CA28" s="169">
        <v>1</v>
      </c>
      <c r="CB28" s="169">
        <v>0.75</v>
      </c>
      <c r="CC28" s="169">
        <v>0.75</v>
      </c>
      <c r="CD28" s="169">
        <v>0.75</v>
      </c>
      <c r="CE28" s="169">
        <v>0.75</v>
      </c>
      <c r="CF28" s="169">
        <v>0.75</v>
      </c>
      <c r="CG28" s="169">
        <v>0.75</v>
      </c>
      <c r="CH28" s="169">
        <v>0.75</v>
      </c>
      <c r="CI28" s="169">
        <v>0.75</v>
      </c>
      <c r="CJ28" s="169">
        <v>0.75</v>
      </c>
      <c r="CK28" s="169">
        <v>0.75</v>
      </c>
      <c r="CL28" s="169">
        <v>0.75</v>
      </c>
      <c r="CM28" s="169">
        <v>0.75</v>
      </c>
      <c r="CN28" s="169">
        <v>0.75</v>
      </c>
      <c r="CO28" s="169">
        <v>0.75</v>
      </c>
      <c r="CP28" s="169">
        <v>0.75</v>
      </c>
      <c r="CQ28" s="169">
        <v>0.75</v>
      </c>
    </row>
    <row r="29" spans="1:95" x14ac:dyDescent="0.2">
      <c r="A29" s="6"/>
      <c r="B29" s="1">
        <v>31</v>
      </c>
      <c r="C29" s="168">
        <v>1.5</v>
      </c>
      <c r="E29" s="1">
        <v>31</v>
      </c>
      <c r="F29" s="169">
        <v>1</v>
      </c>
      <c r="G29" s="169">
        <v>1</v>
      </c>
      <c r="H29" s="169">
        <v>1</v>
      </c>
      <c r="I29" s="169">
        <v>1</v>
      </c>
      <c r="J29" s="169">
        <v>1</v>
      </c>
      <c r="K29" s="169">
        <v>1</v>
      </c>
      <c r="L29" s="169">
        <v>1</v>
      </c>
      <c r="M29" s="169">
        <v>0.75</v>
      </c>
      <c r="N29" s="169">
        <v>1</v>
      </c>
      <c r="O29" s="169">
        <v>1</v>
      </c>
      <c r="P29" s="169">
        <v>1</v>
      </c>
      <c r="Q29" s="169">
        <v>1</v>
      </c>
      <c r="R29" s="169">
        <v>1</v>
      </c>
      <c r="S29" s="169">
        <v>1</v>
      </c>
      <c r="T29" s="169">
        <v>1</v>
      </c>
      <c r="U29" s="169">
        <v>1</v>
      </c>
      <c r="V29" s="169">
        <v>1</v>
      </c>
      <c r="W29" s="169">
        <v>1</v>
      </c>
      <c r="X29" s="169">
        <v>1</v>
      </c>
      <c r="Y29" s="169">
        <v>1</v>
      </c>
      <c r="Z29" s="169">
        <v>1</v>
      </c>
      <c r="AA29" s="169">
        <v>1</v>
      </c>
      <c r="AB29" s="169">
        <v>1</v>
      </c>
      <c r="AC29" s="169">
        <v>1</v>
      </c>
      <c r="AD29" s="169">
        <v>1</v>
      </c>
      <c r="AE29" s="169">
        <v>1</v>
      </c>
      <c r="AF29" s="169">
        <v>1</v>
      </c>
      <c r="AG29" s="169">
        <v>1</v>
      </c>
      <c r="AH29" s="169">
        <v>1</v>
      </c>
      <c r="AI29" s="169">
        <v>1</v>
      </c>
      <c r="AJ29" s="169">
        <v>1</v>
      </c>
      <c r="AK29" s="169">
        <v>1</v>
      </c>
      <c r="AL29" s="169">
        <v>1</v>
      </c>
      <c r="AM29" s="169">
        <v>1</v>
      </c>
      <c r="AN29" s="169">
        <v>1</v>
      </c>
      <c r="AO29" s="169">
        <v>1</v>
      </c>
      <c r="AP29" s="169">
        <v>1</v>
      </c>
      <c r="AQ29" s="169">
        <v>1</v>
      </c>
      <c r="AR29" s="169">
        <v>1</v>
      </c>
      <c r="AS29" s="169">
        <v>1</v>
      </c>
      <c r="AT29" s="169">
        <v>1</v>
      </c>
      <c r="AU29" s="169">
        <v>1</v>
      </c>
      <c r="AV29" s="169">
        <v>1</v>
      </c>
      <c r="AW29" s="169">
        <v>1</v>
      </c>
      <c r="AX29" s="169">
        <v>1</v>
      </c>
      <c r="AY29" s="169">
        <v>0.75</v>
      </c>
      <c r="AZ29" s="169">
        <v>1</v>
      </c>
      <c r="BA29" s="169">
        <v>0.75</v>
      </c>
      <c r="BB29" s="169">
        <v>0.75</v>
      </c>
      <c r="BC29" s="169">
        <v>0.75</v>
      </c>
      <c r="BD29" s="169">
        <v>0.75</v>
      </c>
      <c r="BE29" s="169">
        <v>0.75</v>
      </c>
      <c r="BF29" s="169">
        <v>0.75</v>
      </c>
      <c r="BG29" s="169">
        <v>0.75</v>
      </c>
      <c r="BH29" s="169">
        <v>0.75</v>
      </c>
      <c r="BI29" s="169">
        <v>1</v>
      </c>
      <c r="BJ29" s="169">
        <v>1</v>
      </c>
      <c r="BK29" s="169">
        <v>1</v>
      </c>
      <c r="BL29" s="169">
        <v>1</v>
      </c>
      <c r="BM29" s="169">
        <v>1</v>
      </c>
      <c r="BN29" s="169">
        <v>1</v>
      </c>
      <c r="BO29" s="169">
        <v>0.75</v>
      </c>
      <c r="BP29" s="169">
        <v>1</v>
      </c>
      <c r="BQ29" s="169">
        <v>1</v>
      </c>
      <c r="BR29" s="169">
        <v>1</v>
      </c>
      <c r="BS29" s="169">
        <v>0.75</v>
      </c>
      <c r="BT29" s="169">
        <v>0.75</v>
      </c>
      <c r="BU29" s="169">
        <v>0.75</v>
      </c>
      <c r="BV29" s="169">
        <v>0.75</v>
      </c>
      <c r="BW29" s="169">
        <v>0.75</v>
      </c>
      <c r="BX29" s="169">
        <v>1</v>
      </c>
      <c r="BY29" s="169">
        <v>1</v>
      </c>
      <c r="BZ29" s="169">
        <v>1</v>
      </c>
      <c r="CA29" s="169">
        <v>1</v>
      </c>
      <c r="CB29" s="169">
        <v>0.75</v>
      </c>
      <c r="CC29" s="169">
        <v>0.75</v>
      </c>
      <c r="CD29" s="169">
        <v>0.75</v>
      </c>
      <c r="CE29" s="169">
        <v>0.75</v>
      </c>
      <c r="CF29" s="169">
        <v>0.75</v>
      </c>
      <c r="CG29" s="169">
        <v>0.75</v>
      </c>
      <c r="CH29" s="169">
        <v>0.75</v>
      </c>
      <c r="CI29" s="169">
        <v>0.75</v>
      </c>
      <c r="CJ29" s="169">
        <v>0.75</v>
      </c>
      <c r="CK29" s="169">
        <v>0.75</v>
      </c>
      <c r="CL29" s="169">
        <v>0.75</v>
      </c>
      <c r="CM29" s="169">
        <v>0.75</v>
      </c>
      <c r="CN29" s="169">
        <v>0.75</v>
      </c>
      <c r="CO29" s="169">
        <v>0.75</v>
      </c>
      <c r="CP29" s="169">
        <v>0.75</v>
      </c>
      <c r="CQ29" s="169">
        <v>0.75</v>
      </c>
    </row>
    <row r="30" spans="1:95" x14ac:dyDescent="0.2">
      <c r="A30" s="6"/>
      <c r="B30" s="1">
        <v>32</v>
      </c>
      <c r="C30" s="168">
        <v>1.7</v>
      </c>
      <c r="E30" s="1">
        <v>32</v>
      </c>
      <c r="F30" s="169">
        <v>1</v>
      </c>
      <c r="G30" s="169">
        <v>1</v>
      </c>
      <c r="H30" s="169">
        <v>1</v>
      </c>
      <c r="I30" s="169">
        <v>1</v>
      </c>
      <c r="J30" s="169">
        <v>1</v>
      </c>
      <c r="K30" s="169">
        <v>1</v>
      </c>
      <c r="L30" s="169">
        <v>1</v>
      </c>
      <c r="M30" s="169">
        <v>0.75</v>
      </c>
      <c r="N30" s="169">
        <v>1</v>
      </c>
      <c r="O30" s="169">
        <v>1</v>
      </c>
      <c r="P30" s="169">
        <v>1</v>
      </c>
      <c r="Q30" s="169">
        <v>1</v>
      </c>
      <c r="R30" s="169">
        <v>1</v>
      </c>
      <c r="S30" s="169">
        <v>1</v>
      </c>
      <c r="T30" s="169">
        <v>1</v>
      </c>
      <c r="U30" s="169">
        <v>1</v>
      </c>
      <c r="V30" s="169">
        <v>1</v>
      </c>
      <c r="W30" s="169">
        <v>1</v>
      </c>
      <c r="X30" s="169">
        <v>1</v>
      </c>
      <c r="Y30" s="169">
        <v>1</v>
      </c>
      <c r="Z30" s="169">
        <v>1</v>
      </c>
      <c r="AA30" s="169">
        <v>1</v>
      </c>
      <c r="AB30" s="169">
        <v>1</v>
      </c>
      <c r="AC30" s="169">
        <v>1</v>
      </c>
      <c r="AD30" s="169">
        <v>1</v>
      </c>
      <c r="AE30" s="169">
        <v>1</v>
      </c>
      <c r="AF30" s="169">
        <v>1</v>
      </c>
      <c r="AG30" s="169">
        <v>1</v>
      </c>
      <c r="AH30" s="169">
        <v>1</v>
      </c>
      <c r="AI30" s="169">
        <v>1</v>
      </c>
      <c r="AJ30" s="169">
        <v>1</v>
      </c>
      <c r="AK30" s="169">
        <v>1</v>
      </c>
      <c r="AL30" s="169">
        <v>1</v>
      </c>
      <c r="AM30" s="169">
        <v>1</v>
      </c>
      <c r="AN30" s="169">
        <v>1</v>
      </c>
      <c r="AO30" s="169">
        <v>1</v>
      </c>
      <c r="AP30" s="169">
        <v>1</v>
      </c>
      <c r="AQ30" s="169">
        <v>1</v>
      </c>
      <c r="AR30" s="169">
        <v>1</v>
      </c>
      <c r="AS30" s="169">
        <v>1</v>
      </c>
      <c r="AT30" s="169">
        <v>1</v>
      </c>
      <c r="AU30" s="169">
        <v>1</v>
      </c>
      <c r="AV30" s="169">
        <v>1</v>
      </c>
      <c r="AW30" s="169">
        <v>1</v>
      </c>
      <c r="AX30" s="169">
        <v>1</v>
      </c>
      <c r="AY30" s="169">
        <v>1</v>
      </c>
      <c r="AZ30" s="169">
        <v>1</v>
      </c>
      <c r="BA30" s="169">
        <v>0.75</v>
      </c>
      <c r="BB30" s="169">
        <v>0.75</v>
      </c>
      <c r="BC30" s="169">
        <v>0.75</v>
      </c>
      <c r="BD30" s="169">
        <v>0.75</v>
      </c>
      <c r="BE30" s="169">
        <v>0.75</v>
      </c>
      <c r="BF30" s="169">
        <v>0.75</v>
      </c>
      <c r="BG30" s="169">
        <v>0.75</v>
      </c>
      <c r="BH30" s="169">
        <v>0.75</v>
      </c>
      <c r="BI30" s="169">
        <v>1</v>
      </c>
      <c r="BJ30" s="169">
        <v>1</v>
      </c>
      <c r="BK30" s="169">
        <v>1</v>
      </c>
      <c r="BL30" s="169">
        <v>1</v>
      </c>
      <c r="BM30" s="169">
        <v>1</v>
      </c>
      <c r="BN30" s="169">
        <v>1</v>
      </c>
      <c r="BO30" s="169">
        <v>0.75</v>
      </c>
      <c r="BP30" s="169">
        <v>1</v>
      </c>
      <c r="BQ30" s="169">
        <v>1</v>
      </c>
      <c r="BR30" s="169">
        <v>1</v>
      </c>
      <c r="BS30" s="169">
        <v>0.75</v>
      </c>
      <c r="BT30" s="169">
        <v>0.75</v>
      </c>
      <c r="BU30" s="169">
        <v>0.75</v>
      </c>
      <c r="BV30" s="169">
        <v>0.75</v>
      </c>
      <c r="BW30" s="169">
        <v>0.75</v>
      </c>
      <c r="BX30" s="169">
        <v>1</v>
      </c>
      <c r="BY30" s="169">
        <v>1</v>
      </c>
      <c r="BZ30" s="169">
        <v>1</v>
      </c>
      <c r="CA30" s="169">
        <v>1</v>
      </c>
      <c r="CB30" s="169">
        <v>0.75</v>
      </c>
      <c r="CC30" s="169">
        <v>0.75</v>
      </c>
      <c r="CD30" s="169">
        <v>0.75</v>
      </c>
      <c r="CE30" s="169">
        <v>0.75</v>
      </c>
      <c r="CF30" s="169">
        <v>0.75</v>
      </c>
      <c r="CG30" s="169">
        <v>0.75</v>
      </c>
      <c r="CH30" s="169">
        <v>0.75</v>
      </c>
      <c r="CI30" s="169">
        <v>0.75</v>
      </c>
      <c r="CJ30" s="169">
        <v>0.75</v>
      </c>
      <c r="CK30" s="169">
        <v>0.75</v>
      </c>
      <c r="CL30" s="169">
        <v>0.75</v>
      </c>
      <c r="CM30" s="169">
        <v>0.75</v>
      </c>
      <c r="CN30" s="169">
        <v>0.75</v>
      </c>
      <c r="CO30" s="169">
        <v>0.75</v>
      </c>
      <c r="CP30" s="169">
        <v>0.75</v>
      </c>
      <c r="CQ30" s="169">
        <v>0.75</v>
      </c>
    </row>
    <row r="31" spans="1:95" x14ac:dyDescent="0.2">
      <c r="A31" s="6"/>
      <c r="B31" s="1">
        <v>33</v>
      </c>
      <c r="C31" s="168">
        <v>1.2</v>
      </c>
      <c r="E31" s="1">
        <v>33</v>
      </c>
      <c r="F31" s="169">
        <v>1</v>
      </c>
      <c r="G31" s="169">
        <v>1</v>
      </c>
      <c r="H31" s="169">
        <v>1</v>
      </c>
      <c r="I31" s="169">
        <v>1</v>
      </c>
      <c r="J31" s="169">
        <v>1</v>
      </c>
      <c r="K31" s="169">
        <v>1</v>
      </c>
      <c r="L31" s="169">
        <v>0.75</v>
      </c>
      <c r="M31" s="169">
        <v>0.75</v>
      </c>
      <c r="N31" s="169">
        <v>0.75</v>
      </c>
      <c r="O31" s="169">
        <v>1</v>
      </c>
      <c r="P31" s="169">
        <v>1</v>
      </c>
      <c r="Q31" s="169">
        <v>1</v>
      </c>
      <c r="R31" s="169">
        <v>1</v>
      </c>
      <c r="S31" s="169">
        <v>1</v>
      </c>
      <c r="T31" s="169">
        <v>1</v>
      </c>
      <c r="U31" s="169">
        <v>1</v>
      </c>
      <c r="V31" s="169">
        <v>1</v>
      </c>
      <c r="W31" s="169">
        <v>1</v>
      </c>
      <c r="X31" s="169">
        <v>1</v>
      </c>
      <c r="Y31" s="169">
        <v>1</v>
      </c>
      <c r="Z31" s="169">
        <v>1</v>
      </c>
      <c r="AA31" s="169">
        <v>1</v>
      </c>
      <c r="AB31" s="169">
        <v>1</v>
      </c>
      <c r="AC31" s="169">
        <v>1</v>
      </c>
      <c r="AD31" s="169">
        <v>1</v>
      </c>
      <c r="AE31" s="169">
        <v>1</v>
      </c>
      <c r="AF31" s="169">
        <v>1</v>
      </c>
      <c r="AG31" s="169">
        <v>1</v>
      </c>
      <c r="AH31" s="169">
        <v>1</v>
      </c>
      <c r="AI31" s="169">
        <v>1</v>
      </c>
      <c r="AJ31" s="169">
        <v>1</v>
      </c>
      <c r="AK31" s="169">
        <v>1</v>
      </c>
      <c r="AL31" s="169">
        <v>1</v>
      </c>
      <c r="AM31" s="169">
        <v>1</v>
      </c>
      <c r="AN31" s="169">
        <v>1</v>
      </c>
      <c r="AO31" s="169">
        <v>1</v>
      </c>
      <c r="AP31" s="169">
        <v>1</v>
      </c>
      <c r="AQ31" s="169">
        <v>1</v>
      </c>
      <c r="AR31" s="169">
        <v>1</v>
      </c>
      <c r="AS31" s="169">
        <v>1</v>
      </c>
      <c r="AT31" s="169">
        <v>1</v>
      </c>
      <c r="AU31" s="169">
        <v>1</v>
      </c>
      <c r="AV31" s="169">
        <v>1</v>
      </c>
      <c r="AW31" s="169">
        <v>1</v>
      </c>
      <c r="AX31" s="169">
        <v>1</v>
      </c>
      <c r="AY31" s="169">
        <v>1</v>
      </c>
      <c r="AZ31" s="169">
        <v>1</v>
      </c>
      <c r="BA31" s="169">
        <v>1</v>
      </c>
      <c r="BB31" s="169">
        <v>1</v>
      </c>
      <c r="BC31" s="169">
        <v>0.75</v>
      </c>
      <c r="BD31" s="169">
        <v>0.75</v>
      </c>
      <c r="BE31" s="169">
        <v>0.75</v>
      </c>
      <c r="BF31" s="169">
        <v>0.75</v>
      </c>
      <c r="BG31" s="169">
        <v>0.75</v>
      </c>
      <c r="BH31" s="169">
        <v>0.75</v>
      </c>
      <c r="BI31" s="169">
        <v>1</v>
      </c>
      <c r="BJ31" s="169">
        <v>1</v>
      </c>
      <c r="BK31" s="169">
        <v>1</v>
      </c>
      <c r="BL31" s="169">
        <v>1</v>
      </c>
      <c r="BM31" s="169">
        <v>1</v>
      </c>
      <c r="BN31" s="169">
        <v>1</v>
      </c>
      <c r="BO31" s="169">
        <v>1</v>
      </c>
      <c r="BP31" s="169">
        <v>1</v>
      </c>
      <c r="BQ31" s="169">
        <v>1</v>
      </c>
      <c r="BR31" s="169">
        <v>1</v>
      </c>
      <c r="BS31" s="169">
        <v>1</v>
      </c>
      <c r="BT31" s="169">
        <v>1</v>
      </c>
      <c r="BU31" s="169">
        <v>0.75</v>
      </c>
      <c r="BV31" s="169">
        <v>0.75</v>
      </c>
      <c r="BW31" s="169">
        <v>0.75</v>
      </c>
      <c r="BX31" s="169">
        <v>1</v>
      </c>
      <c r="BY31" s="169">
        <v>1</v>
      </c>
      <c r="BZ31" s="169">
        <v>1</v>
      </c>
      <c r="CA31" s="169">
        <v>1</v>
      </c>
      <c r="CB31" s="169">
        <v>0.75</v>
      </c>
      <c r="CC31" s="169">
        <v>0.75</v>
      </c>
      <c r="CD31" s="169">
        <v>0.75</v>
      </c>
      <c r="CE31" s="169">
        <v>0.75</v>
      </c>
      <c r="CF31" s="169">
        <v>0.75</v>
      </c>
      <c r="CG31" s="169">
        <v>0.75</v>
      </c>
      <c r="CH31" s="169">
        <v>0.75</v>
      </c>
      <c r="CI31" s="169">
        <v>0.75</v>
      </c>
      <c r="CJ31" s="169">
        <v>0.75</v>
      </c>
      <c r="CK31" s="169">
        <v>0.75</v>
      </c>
      <c r="CL31" s="169">
        <v>0.75</v>
      </c>
      <c r="CM31" s="169">
        <v>0.75</v>
      </c>
      <c r="CN31" s="169">
        <v>0.75</v>
      </c>
      <c r="CO31" s="169">
        <v>0.75</v>
      </c>
      <c r="CP31" s="169">
        <v>0.75</v>
      </c>
      <c r="CQ31" s="169">
        <v>0.75</v>
      </c>
    </row>
    <row r="32" spans="1:95" x14ac:dyDescent="0.2">
      <c r="A32" s="6"/>
      <c r="B32" s="1">
        <v>34</v>
      </c>
      <c r="C32" s="168">
        <v>1.1000000000000001</v>
      </c>
      <c r="E32" s="1">
        <v>34</v>
      </c>
      <c r="F32" s="169">
        <v>1</v>
      </c>
      <c r="G32" s="169">
        <v>1</v>
      </c>
      <c r="H32" s="169">
        <v>1</v>
      </c>
      <c r="I32" s="169">
        <v>1</v>
      </c>
      <c r="J32" s="169">
        <v>1</v>
      </c>
      <c r="K32" s="169">
        <v>1</v>
      </c>
      <c r="L32" s="169">
        <v>1</v>
      </c>
      <c r="M32" s="169">
        <v>0.75</v>
      </c>
      <c r="N32" s="169">
        <v>1</v>
      </c>
      <c r="O32" s="169">
        <v>1</v>
      </c>
      <c r="P32" s="169">
        <v>1</v>
      </c>
      <c r="Q32" s="169">
        <v>1</v>
      </c>
      <c r="R32" s="169">
        <v>1</v>
      </c>
      <c r="S32" s="169">
        <v>1</v>
      </c>
      <c r="T32" s="169">
        <v>1</v>
      </c>
      <c r="U32" s="169">
        <v>1</v>
      </c>
      <c r="V32" s="169">
        <v>1</v>
      </c>
      <c r="W32" s="169">
        <v>1</v>
      </c>
      <c r="X32" s="169">
        <v>1</v>
      </c>
      <c r="Y32" s="169">
        <v>1</v>
      </c>
      <c r="Z32" s="169">
        <v>1</v>
      </c>
      <c r="AA32" s="169">
        <v>1</v>
      </c>
      <c r="AB32" s="169">
        <v>1</v>
      </c>
      <c r="AC32" s="169">
        <v>1</v>
      </c>
      <c r="AD32" s="169">
        <v>1</v>
      </c>
      <c r="AE32" s="169">
        <v>1</v>
      </c>
      <c r="AF32" s="169">
        <v>1</v>
      </c>
      <c r="AG32" s="169">
        <v>1</v>
      </c>
      <c r="AH32" s="169">
        <v>1</v>
      </c>
      <c r="AI32" s="169">
        <v>1</v>
      </c>
      <c r="AJ32" s="169">
        <v>1</v>
      </c>
      <c r="AK32" s="169">
        <v>1</v>
      </c>
      <c r="AL32" s="169">
        <v>1</v>
      </c>
      <c r="AM32" s="169">
        <v>1</v>
      </c>
      <c r="AN32" s="169">
        <v>1</v>
      </c>
      <c r="AO32" s="169">
        <v>1</v>
      </c>
      <c r="AP32" s="169">
        <v>1</v>
      </c>
      <c r="AQ32" s="169">
        <v>1</v>
      </c>
      <c r="AR32" s="169">
        <v>1</v>
      </c>
      <c r="AS32" s="169">
        <v>1</v>
      </c>
      <c r="AT32" s="169">
        <v>1</v>
      </c>
      <c r="AU32" s="169">
        <v>1</v>
      </c>
      <c r="AV32" s="169">
        <v>1</v>
      </c>
      <c r="AW32" s="169">
        <v>1</v>
      </c>
      <c r="AX32" s="169">
        <v>1</v>
      </c>
      <c r="AY32" s="169">
        <v>1</v>
      </c>
      <c r="AZ32" s="169">
        <v>1</v>
      </c>
      <c r="BA32" s="169">
        <v>1</v>
      </c>
      <c r="BB32" s="169">
        <v>1</v>
      </c>
      <c r="BC32" s="169">
        <v>0.75</v>
      </c>
      <c r="BD32" s="169">
        <v>0.75</v>
      </c>
      <c r="BE32" s="169">
        <v>0.75</v>
      </c>
      <c r="BF32" s="169">
        <v>0.75</v>
      </c>
      <c r="BG32" s="169">
        <v>0.75</v>
      </c>
      <c r="BH32" s="169">
        <v>0.75</v>
      </c>
      <c r="BI32" s="169">
        <v>1</v>
      </c>
      <c r="BJ32" s="169">
        <v>1</v>
      </c>
      <c r="BK32" s="169">
        <v>1</v>
      </c>
      <c r="BL32" s="169">
        <v>1</v>
      </c>
      <c r="BM32" s="169">
        <v>1</v>
      </c>
      <c r="BN32" s="169">
        <v>1</v>
      </c>
      <c r="BO32" s="169">
        <v>1</v>
      </c>
      <c r="BP32" s="169">
        <v>1</v>
      </c>
      <c r="BQ32" s="169">
        <v>1</v>
      </c>
      <c r="BR32" s="169">
        <v>1</v>
      </c>
      <c r="BS32" s="169">
        <v>1</v>
      </c>
      <c r="BT32" s="169">
        <v>1</v>
      </c>
      <c r="BU32" s="169">
        <v>1</v>
      </c>
      <c r="BV32" s="169">
        <v>0.75</v>
      </c>
      <c r="BW32" s="169">
        <v>1</v>
      </c>
      <c r="BX32" s="169">
        <v>1</v>
      </c>
      <c r="BY32" s="169">
        <v>1</v>
      </c>
      <c r="BZ32" s="169">
        <v>1</v>
      </c>
      <c r="CA32" s="169">
        <v>1</v>
      </c>
      <c r="CB32" s="169">
        <v>0.75</v>
      </c>
      <c r="CC32" s="169">
        <v>1</v>
      </c>
      <c r="CD32" s="169">
        <v>0.75</v>
      </c>
      <c r="CE32" s="169">
        <v>0.75</v>
      </c>
      <c r="CF32" s="169">
        <v>0.75</v>
      </c>
      <c r="CG32" s="169">
        <v>0.75</v>
      </c>
      <c r="CH32" s="169">
        <v>0.75</v>
      </c>
      <c r="CI32" s="169">
        <v>0.75</v>
      </c>
      <c r="CJ32" s="169">
        <v>0.75</v>
      </c>
      <c r="CK32" s="169">
        <v>0.75</v>
      </c>
      <c r="CL32" s="169">
        <v>0.75</v>
      </c>
      <c r="CM32" s="169">
        <v>0.75</v>
      </c>
      <c r="CN32" s="169">
        <v>0.75</v>
      </c>
      <c r="CO32" s="169">
        <v>0.75</v>
      </c>
      <c r="CP32" s="169">
        <v>0.75</v>
      </c>
      <c r="CQ32" s="169">
        <v>0.75</v>
      </c>
    </row>
    <row r="33" spans="1:95" x14ac:dyDescent="0.2">
      <c r="A33" s="6"/>
      <c r="B33" s="1">
        <v>35</v>
      </c>
      <c r="C33" s="168">
        <v>0.9</v>
      </c>
      <c r="E33" s="1">
        <v>35</v>
      </c>
      <c r="F33" s="169">
        <v>1</v>
      </c>
      <c r="G33" s="169">
        <v>1</v>
      </c>
      <c r="H33" s="169">
        <v>1</v>
      </c>
      <c r="I33" s="169">
        <v>1</v>
      </c>
      <c r="J33" s="169">
        <v>1</v>
      </c>
      <c r="K33" s="169">
        <v>1</v>
      </c>
      <c r="L33" s="169">
        <v>1</v>
      </c>
      <c r="M33" s="169">
        <v>0.75</v>
      </c>
      <c r="N33" s="169">
        <v>1</v>
      </c>
      <c r="O33" s="169">
        <v>1</v>
      </c>
      <c r="P33" s="169">
        <v>1</v>
      </c>
      <c r="Q33" s="169">
        <v>1</v>
      </c>
      <c r="R33" s="169">
        <v>1</v>
      </c>
      <c r="S33" s="169">
        <v>1</v>
      </c>
      <c r="T33" s="169">
        <v>1</v>
      </c>
      <c r="U33" s="169">
        <v>1</v>
      </c>
      <c r="V33" s="169">
        <v>1</v>
      </c>
      <c r="W33" s="169">
        <v>1</v>
      </c>
      <c r="X33" s="169">
        <v>1</v>
      </c>
      <c r="Y33" s="169">
        <v>1</v>
      </c>
      <c r="Z33" s="169">
        <v>1</v>
      </c>
      <c r="AA33" s="169">
        <v>1</v>
      </c>
      <c r="AB33" s="169">
        <v>1</v>
      </c>
      <c r="AC33" s="169">
        <v>1</v>
      </c>
      <c r="AD33" s="169">
        <v>1</v>
      </c>
      <c r="AE33" s="169">
        <v>1</v>
      </c>
      <c r="AF33" s="169">
        <v>1</v>
      </c>
      <c r="AG33" s="169">
        <v>1</v>
      </c>
      <c r="AH33" s="169">
        <v>1</v>
      </c>
      <c r="AI33" s="169">
        <v>1</v>
      </c>
      <c r="AJ33" s="169">
        <v>1</v>
      </c>
      <c r="AK33" s="169">
        <v>1</v>
      </c>
      <c r="AL33" s="169">
        <v>1</v>
      </c>
      <c r="AM33" s="169">
        <v>1</v>
      </c>
      <c r="AN33" s="169">
        <v>1</v>
      </c>
      <c r="AO33" s="169">
        <v>1</v>
      </c>
      <c r="AP33" s="169">
        <v>1</v>
      </c>
      <c r="AQ33" s="169">
        <v>1</v>
      </c>
      <c r="AR33" s="169">
        <v>1</v>
      </c>
      <c r="AS33" s="169">
        <v>1</v>
      </c>
      <c r="AT33" s="169">
        <v>1</v>
      </c>
      <c r="AU33" s="169">
        <v>1</v>
      </c>
      <c r="AV33" s="169">
        <v>1</v>
      </c>
      <c r="AW33" s="169">
        <v>1</v>
      </c>
      <c r="AX33" s="169">
        <v>1</v>
      </c>
      <c r="AY33" s="169">
        <v>1</v>
      </c>
      <c r="AZ33" s="169">
        <v>1</v>
      </c>
      <c r="BA33" s="169">
        <v>1</v>
      </c>
      <c r="BB33" s="169">
        <v>1</v>
      </c>
      <c r="BC33" s="169">
        <v>0.75</v>
      </c>
      <c r="BD33" s="169">
        <v>0.75</v>
      </c>
      <c r="BE33" s="169">
        <v>0.75</v>
      </c>
      <c r="BF33" s="169">
        <v>0.75</v>
      </c>
      <c r="BG33" s="169">
        <v>0.75</v>
      </c>
      <c r="BH33" s="169">
        <v>0.75</v>
      </c>
      <c r="BI33" s="169">
        <v>1</v>
      </c>
      <c r="BJ33" s="169">
        <v>1</v>
      </c>
      <c r="BK33" s="169">
        <v>1</v>
      </c>
      <c r="BL33" s="169">
        <v>1</v>
      </c>
      <c r="BM33" s="169">
        <v>1</v>
      </c>
      <c r="BN33" s="169">
        <v>1</v>
      </c>
      <c r="BO33" s="169">
        <v>1</v>
      </c>
      <c r="BP33" s="169">
        <v>1</v>
      </c>
      <c r="BQ33" s="169">
        <v>1</v>
      </c>
      <c r="BR33" s="169">
        <v>1</v>
      </c>
      <c r="BS33" s="169">
        <v>1</v>
      </c>
      <c r="BT33" s="169">
        <v>1</v>
      </c>
      <c r="BU33" s="169">
        <v>1</v>
      </c>
      <c r="BV33" s="169">
        <v>1</v>
      </c>
      <c r="BW33" s="169">
        <v>1</v>
      </c>
      <c r="BX33" s="169">
        <v>1</v>
      </c>
      <c r="BY33" s="169">
        <v>1</v>
      </c>
      <c r="BZ33" s="169">
        <v>1</v>
      </c>
      <c r="CA33" s="169">
        <v>1</v>
      </c>
      <c r="CB33" s="169">
        <v>1</v>
      </c>
      <c r="CC33" s="169">
        <v>1</v>
      </c>
      <c r="CD33" s="169">
        <v>0.75</v>
      </c>
      <c r="CE33" s="169">
        <v>0.75</v>
      </c>
      <c r="CF33" s="169">
        <v>0.75</v>
      </c>
      <c r="CG33" s="169">
        <v>0.75</v>
      </c>
      <c r="CH33" s="169">
        <v>0.75</v>
      </c>
      <c r="CI33" s="169">
        <v>0.75</v>
      </c>
      <c r="CJ33" s="169">
        <v>0.75</v>
      </c>
      <c r="CK33" s="169">
        <v>0.75</v>
      </c>
      <c r="CL33" s="169">
        <v>0.75</v>
      </c>
      <c r="CM33" s="169">
        <v>0.75</v>
      </c>
      <c r="CN33" s="169">
        <v>0.75</v>
      </c>
      <c r="CO33" s="169">
        <v>0.75</v>
      </c>
      <c r="CP33" s="169">
        <v>0.75</v>
      </c>
      <c r="CQ33" s="169">
        <v>0.75</v>
      </c>
    </row>
    <row r="34" spans="1:95" x14ac:dyDescent="0.2">
      <c r="A34" s="6"/>
      <c r="B34" s="1">
        <v>36</v>
      </c>
      <c r="C34" s="168">
        <v>1.3</v>
      </c>
      <c r="E34" s="1">
        <v>36</v>
      </c>
      <c r="F34" s="169">
        <v>1</v>
      </c>
      <c r="G34" s="169">
        <v>1</v>
      </c>
      <c r="H34" s="169">
        <v>1</v>
      </c>
      <c r="I34" s="169">
        <v>1</v>
      </c>
      <c r="J34" s="169">
        <v>1</v>
      </c>
      <c r="K34" s="169">
        <v>1</v>
      </c>
      <c r="L34" s="169">
        <v>1</v>
      </c>
      <c r="M34" s="169">
        <v>1</v>
      </c>
      <c r="N34" s="169">
        <v>1</v>
      </c>
      <c r="O34" s="169">
        <v>1</v>
      </c>
      <c r="P34" s="169">
        <v>1</v>
      </c>
      <c r="Q34" s="169">
        <v>1</v>
      </c>
      <c r="R34" s="169">
        <v>1</v>
      </c>
      <c r="S34" s="169">
        <v>1</v>
      </c>
      <c r="T34" s="169">
        <v>1</v>
      </c>
      <c r="U34" s="169">
        <v>1</v>
      </c>
      <c r="V34" s="169">
        <v>1</v>
      </c>
      <c r="W34" s="169">
        <v>1</v>
      </c>
      <c r="X34" s="169">
        <v>1</v>
      </c>
      <c r="Y34" s="169">
        <v>1</v>
      </c>
      <c r="Z34" s="169">
        <v>1</v>
      </c>
      <c r="AA34" s="169">
        <v>1</v>
      </c>
      <c r="AB34" s="169">
        <v>1</v>
      </c>
      <c r="AC34" s="169">
        <v>1</v>
      </c>
      <c r="AD34" s="169">
        <v>1</v>
      </c>
      <c r="AE34" s="169">
        <v>1</v>
      </c>
      <c r="AF34" s="169">
        <v>1</v>
      </c>
      <c r="AG34" s="169">
        <v>1</v>
      </c>
      <c r="AH34" s="169">
        <v>1</v>
      </c>
      <c r="AI34" s="169">
        <v>1</v>
      </c>
      <c r="AJ34" s="169">
        <v>1</v>
      </c>
      <c r="AK34" s="169">
        <v>1</v>
      </c>
      <c r="AL34" s="169">
        <v>1</v>
      </c>
      <c r="AM34" s="169">
        <v>1</v>
      </c>
      <c r="AN34" s="169">
        <v>1</v>
      </c>
      <c r="AO34" s="169">
        <v>1</v>
      </c>
      <c r="AP34" s="169">
        <v>1</v>
      </c>
      <c r="AQ34" s="169">
        <v>1</v>
      </c>
      <c r="AR34" s="169">
        <v>1</v>
      </c>
      <c r="AS34" s="169">
        <v>1</v>
      </c>
      <c r="AT34" s="169">
        <v>1</v>
      </c>
      <c r="AU34" s="169">
        <v>1</v>
      </c>
      <c r="AV34" s="169">
        <v>1</v>
      </c>
      <c r="AW34" s="169">
        <v>1</v>
      </c>
      <c r="AX34" s="169">
        <v>1</v>
      </c>
      <c r="AY34" s="169">
        <v>0.75</v>
      </c>
      <c r="AZ34" s="169">
        <v>0.75</v>
      </c>
      <c r="BA34" s="169">
        <v>0.75</v>
      </c>
      <c r="BB34" s="169">
        <v>0.75</v>
      </c>
      <c r="BC34" s="169">
        <v>0.75</v>
      </c>
      <c r="BD34" s="169">
        <v>0.75</v>
      </c>
      <c r="BE34" s="169">
        <v>0.75</v>
      </c>
      <c r="BF34" s="169">
        <v>0.5</v>
      </c>
      <c r="BG34" s="169">
        <v>0.5</v>
      </c>
      <c r="BH34" s="169">
        <v>0.5</v>
      </c>
      <c r="BI34" s="169">
        <v>1</v>
      </c>
      <c r="BJ34" s="169">
        <v>1</v>
      </c>
      <c r="BK34" s="169">
        <v>1</v>
      </c>
      <c r="BL34" s="169">
        <v>1</v>
      </c>
      <c r="BM34" s="169">
        <v>1</v>
      </c>
      <c r="BN34" s="169">
        <v>1</v>
      </c>
      <c r="BO34" s="169">
        <v>0.75</v>
      </c>
      <c r="BP34" s="169">
        <v>1</v>
      </c>
      <c r="BQ34" s="169">
        <v>1</v>
      </c>
      <c r="BR34" s="169">
        <v>1</v>
      </c>
      <c r="BS34" s="169">
        <v>1</v>
      </c>
      <c r="BT34" s="169">
        <v>1</v>
      </c>
      <c r="BU34" s="169">
        <v>1</v>
      </c>
      <c r="BV34" s="169">
        <v>0.75</v>
      </c>
      <c r="BW34" s="169">
        <v>1</v>
      </c>
      <c r="BX34" s="169">
        <v>1</v>
      </c>
      <c r="BY34" s="169">
        <v>1</v>
      </c>
      <c r="BZ34" s="169">
        <v>1</v>
      </c>
      <c r="CA34" s="169">
        <v>1</v>
      </c>
      <c r="CB34" s="169">
        <v>1</v>
      </c>
      <c r="CC34" s="169">
        <v>1</v>
      </c>
      <c r="CD34" s="169">
        <v>0.75</v>
      </c>
      <c r="CE34" s="169">
        <v>1</v>
      </c>
      <c r="CF34" s="169">
        <v>0.75</v>
      </c>
      <c r="CG34" s="169">
        <v>0.75</v>
      </c>
      <c r="CH34" s="169">
        <v>0.75</v>
      </c>
      <c r="CI34" s="169">
        <v>0.75</v>
      </c>
      <c r="CJ34" s="169">
        <v>0.75</v>
      </c>
      <c r="CK34" s="169">
        <v>0.75</v>
      </c>
      <c r="CL34" s="169">
        <v>0.75</v>
      </c>
      <c r="CM34" s="169">
        <v>0.75</v>
      </c>
      <c r="CN34" s="169">
        <v>0.75</v>
      </c>
      <c r="CO34" s="169">
        <v>0.75</v>
      </c>
      <c r="CP34" s="169">
        <v>0.75</v>
      </c>
      <c r="CQ34" s="169">
        <v>0.75</v>
      </c>
    </row>
    <row r="35" spans="1:95" x14ac:dyDescent="0.2">
      <c r="A35" s="6"/>
      <c r="B35" s="1">
        <v>37</v>
      </c>
      <c r="C35" s="168">
        <v>0.9</v>
      </c>
      <c r="E35" s="1">
        <v>37</v>
      </c>
      <c r="F35" s="169">
        <v>1</v>
      </c>
      <c r="G35" s="169">
        <v>1</v>
      </c>
      <c r="H35" s="169">
        <v>1</v>
      </c>
      <c r="I35" s="169">
        <v>1</v>
      </c>
      <c r="J35" s="169">
        <v>1</v>
      </c>
      <c r="K35" s="169">
        <v>1</v>
      </c>
      <c r="L35" s="169">
        <v>1</v>
      </c>
      <c r="M35" s="169">
        <v>1</v>
      </c>
      <c r="N35" s="169">
        <v>1</v>
      </c>
      <c r="O35" s="169">
        <v>1</v>
      </c>
      <c r="P35" s="169">
        <v>1</v>
      </c>
      <c r="Q35" s="169">
        <v>1</v>
      </c>
      <c r="R35" s="169">
        <v>1</v>
      </c>
      <c r="S35" s="169">
        <v>1</v>
      </c>
      <c r="T35" s="169">
        <v>1</v>
      </c>
      <c r="U35" s="169">
        <v>1</v>
      </c>
      <c r="V35" s="169">
        <v>1</v>
      </c>
      <c r="W35" s="169">
        <v>1</v>
      </c>
      <c r="X35" s="169">
        <v>1</v>
      </c>
      <c r="Y35" s="169">
        <v>1</v>
      </c>
      <c r="Z35" s="169">
        <v>1</v>
      </c>
      <c r="AA35" s="169">
        <v>1</v>
      </c>
      <c r="AB35" s="169">
        <v>1</v>
      </c>
      <c r="AC35" s="169">
        <v>1</v>
      </c>
      <c r="AD35" s="169">
        <v>1</v>
      </c>
      <c r="AE35" s="169">
        <v>1</v>
      </c>
      <c r="AF35" s="169">
        <v>1</v>
      </c>
      <c r="AG35" s="169">
        <v>1</v>
      </c>
      <c r="AH35" s="169">
        <v>1</v>
      </c>
      <c r="AI35" s="169">
        <v>1</v>
      </c>
      <c r="AJ35" s="169">
        <v>1</v>
      </c>
      <c r="AK35" s="169">
        <v>1</v>
      </c>
      <c r="AL35" s="169">
        <v>1</v>
      </c>
      <c r="AM35" s="169">
        <v>1</v>
      </c>
      <c r="AN35" s="169">
        <v>1</v>
      </c>
      <c r="AO35" s="169">
        <v>1</v>
      </c>
      <c r="AP35" s="169">
        <v>1</v>
      </c>
      <c r="AQ35" s="169">
        <v>1</v>
      </c>
      <c r="AR35" s="169">
        <v>1</v>
      </c>
      <c r="AS35" s="169">
        <v>1</v>
      </c>
      <c r="AT35" s="169">
        <v>1</v>
      </c>
      <c r="AU35" s="169">
        <v>1</v>
      </c>
      <c r="AV35" s="169">
        <v>1</v>
      </c>
      <c r="AW35" s="169">
        <v>1</v>
      </c>
      <c r="AX35" s="169">
        <v>1</v>
      </c>
      <c r="AY35" s="169">
        <v>0.75</v>
      </c>
      <c r="AZ35" s="169">
        <v>1</v>
      </c>
      <c r="BA35" s="169">
        <v>0.75</v>
      </c>
      <c r="BB35" s="169">
        <v>1</v>
      </c>
      <c r="BC35" s="169">
        <v>0.75</v>
      </c>
      <c r="BD35" s="169">
        <v>0.75</v>
      </c>
      <c r="BE35" s="169">
        <v>0.75</v>
      </c>
      <c r="BF35" s="169">
        <v>0.75</v>
      </c>
      <c r="BG35" s="169">
        <v>0.75</v>
      </c>
      <c r="BH35" s="169">
        <v>0.75</v>
      </c>
      <c r="BI35" s="169">
        <v>1</v>
      </c>
      <c r="BJ35" s="169">
        <v>1</v>
      </c>
      <c r="BK35" s="169">
        <v>1</v>
      </c>
      <c r="BL35" s="169">
        <v>1</v>
      </c>
      <c r="BM35" s="169">
        <v>1</v>
      </c>
      <c r="BN35" s="169">
        <v>1</v>
      </c>
      <c r="BO35" s="169">
        <v>1</v>
      </c>
      <c r="BP35" s="169">
        <v>1</v>
      </c>
      <c r="BQ35" s="169">
        <v>1</v>
      </c>
      <c r="BR35" s="169">
        <v>1</v>
      </c>
      <c r="BS35" s="169">
        <v>1</v>
      </c>
      <c r="BT35" s="169">
        <v>1</v>
      </c>
      <c r="BU35" s="169">
        <v>1</v>
      </c>
      <c r="BV35" s="169">
        <v>1</v>
      </c>
      <c r="BW35" s="169">
        <v>1</v>
      </c>
      <c r="BX35" s="169">
        <v>1</v>
      </c>
      <c r="BY35" s="169">
        <v>1</v>
      </c>
      <c r="BZ35" s="169">
        <v>1</v>
      </c>
      <c r="CA35" s="169">
        <v>1</v>
      </c>
      <c r="CB35" s="169">
        <v>0.75</v>
      </c>
      <c r="CC35" s="169">
        <v>1</v>
      </c>
      <c r="CD35" s="169">
        <v>0.75</v>
      </c>
      <c r="CE35" s="169">
        <v>0.75</v>
      </c>
      <c r="CF35" s="169">
        <v>0.75</v>
      </c>
      <c r="CG35" s="169">
        <v>0.75</v>
      </c>
      <c r="CH35" s="169">
        <v>0.75</v>
      </c>
      <c r="CI35" s="169">
        <v>0.75</v>
      </c>
      <c r="CJ35" s="169">
        <v>0.75</v>
      </c>
      <c r="CK35" s="169">
        <v>0.75</v>
      </c>
      <c r="CL35" s="169">
        <v>0.75</v>
      </c>
      <c r="CM35" s="169">
        <v>0.75</v>
      </c>
      <c r="CN35" s="169">
        <v>0.75</v>
      </c>
      <c r="CO35" s="169">
        <v>0.75</v>
      </c>
      <c r="CP35" s="169">
        <v>0.75</v>
      </c>
      <c r="CQ35" s="169">
        <v>0.75</v>
      </c>
    </row>
    <row r="36" spans="1:95" x14ac:dyDescent="0.2">
      <c r="A36" s="6"/>
      <c r="B36" s="1">
        <v>38</v>
      </c>
      <c r="C36" s="168">
        <v>0.9</v>
      </c>
      <c r="E36" s="1">
        <v>38</v>
      </c>
      <c r="F36" s="169">
        <v>1</v>
      </c>
      <c r="G36" s="169">
        <v>1</v>
      </c>
      <c r="H36" s="169">
        <v>1</v>
      </c>
      <c r="I36" s="169">
        <v>1</v>
      </c>
      <c r="J36" s="169">
        <v>1</v>
      </c>
      <c r="K36" s="169">
        <v>1</v>
      </c>
      <c r="L36" s="169">
        <v>1</v>
      </c>
      <c r="M36" s="169">
        <v>1</v>
      </c>
      <c r="N36" s="169">
        <v>1</v>
      </c>
      <c r="O36" s="169">
        <v>1</v>
      </c>
      <c r="P36" s="169">
        <v>1</v>
      </c>
      <c r="Q36" s="169">
        <v>1</v>
      </c>
      <c r="R36" s="169">
        <v>1</v>
      </c>
      <c r="S36" s="169">
        <v>1</v>
      </c>
      <c r="T36" s="169">
        <v>1</v>
      </c>
      <c r="U36" s="169">
        <v>1</v>
      </c>
      <c r="V36" s="169">
        <v>1</v>
      </c>
      <c r="W36" s="169">
        <v>1</v>
      </c>
      <c r="X36" s="169">
        <v>1</v>
      </c>
      <c r="Y36" s="169">
        <v>1</v>
      </c>
      <c r="Z36" s="169">
        <v>1</v>
      </c>
      <c r="AA36" s="169">
        <v>1</v>
      </c>
      <c r="AB36" s="169">
        <v>1</v>
      </c>
      <c r="AC36" s="169">
        <v>1</v>
      </c>
      <c r="AD36" s="169">
        <v>1</v>
      </c>
      <c r="AE36" s="169">
        <v>1</v>
      </c>
      <c r="AF36" s="169">
        <v>1</v>
      </c>
      <c r="AG36" s="169">
        <v>1</v>
      </c>
      <c r="AH36" s="169">
        <v>1</v>
      </c>
      <c r="AI36" s="169">
        <v>1</v>
      </c>
      <c r="AJ36" s="169">
        <v>1</v>
      </c>
      <c r="AK36" s="169">
        <v>1</v>
      </c>
      <c r="AL36" s="169">
        <v>1</v>
      </c>
      <c r="AM36" s="169">
        <v>1</v>
      </c>
      <c r="AN36" s="169">
        <v>1</v>
      </c>
      <c r="AO36" s="169">
        <v>0.75</v>
      </c>
      <c r="AP36" s="169">
        <v>1</v>
      </c>
      <c r="AQ36" s="169">
        <v>1</v>
      </c>
      <c r="AR36" s="169">
        <v>1</v>
      </c>
      <c r="AS36" s="169">
        <v>1</v>
      </c>
      <c r="AT36" s="169">
        <v>1</v>
      </c>
      <c r="AU36" s="169">
        <v>1</v>
      </c>
      <c r="AV36" s="169">
        <v>1</v>
      </c>
      <c r="AW36" s="169">
        <v>1</v>
      </c>
      <c r="AX36" s="169">
        <v>1</v>
      </c>
      <c r="AY36" s="169">
        <v>0.75</v>
      </c>
      <c r="AZ36" s="169">
        <v>1</v>
      </c>
      <c r="BA36" s="169">
        <v>0.75</v>
      </c>
      <c r="BB36" s="169">
        <v>0.75</v>
      </c>
      <c r="BC36" s="169">
        <v>0.75</v>
      </c>
      <c r="BD36" s="169">
        <v>0.75</v>
      </c>
      <c r="BE36" s="169">
        <v>0.75</v>
      </c>
      <c r="BF36" s="169">
        <v>0.75</v>
      </c>
      <c r="BG36" s="169">
        <v>0.75</v>
      </c>
      <c r="BH36" s="169">
        <v>0.75</v>
      </c>
      <c r="BI36" s="169">
        <v>1</v>
      </c>
      <c r="BJ36" s="169">
        <v>1</v>
      </c>
      <c r="BK36" s="169">
        <v>1</v>
      </c>
      <c r="BL36" s="169">
        <v>1</v>
      </c>
      <c r="BM36" s="169">
        <v>1</v>
      </c>
      <c r="BN36" s="169">
        <v>1</v>
      </c>
      <c r="BO36" s="169">
        <v>1</v>
      </c>
      <c r="BP36" s="169">
        <v>1</v>
      </c>
      <c r="BQ36" s="169">
        <v>1</v>
      </c>
      <c r="BR36" s="169">
        <v>1</v>
      </c>
      <c r="BS36" s="169">
        <v>1</v>
      </c>
      <c r="BT36" s="169">
        <v>1</v>
      </c>
      <c r="BU36" s="169">
        <v>1</v>
      </c>
      <c r="BV36" s="169">
        <v>1</v>
      </c>
      <c r="BW36" s="169">
        <v>1</v>
      </c>
      <c r="BX36" s="169">
        <v>1</v>
      </c>
      <c r="BY36" s="169">
        <v>1</v>
      </c>
      <c r="BZ36" s="169">
        <v>1</v>
      </c>
      <c r="CA36" s="169">
        <v>1</v>
      </c>
      <c r="CB36" s="169">
        <v>1</v>
      </c>
      <c r="CC36" s="169">
        <v>1</v>
      </c>
      <c r="CD36" s="169">
        <v>0.75</v>
      </c>
      <c r="CE36" s="169">
        <v>0.75</v>
      </c>
      <c r="CF36" s="169">
        <v>0.75</v>
      </c>
      <c r="CG36" s="169">
        <v>0.75</v>
      </c>
      <c r="CH36" s="169">
        <v>0.75</v>
      </c>
      <c r="CI36" s="169">
        <v>0.75</v>
      </c>
      <c r="CJ36" s="169">
        <v>0.75</v>
      </c>
      <c r="CK36" s="169">
        <v>0.75</v>
      </c>
      <c r="CL36" s="169">
        <v>1</v>
      </c>
      <c r="CM36" s="169">
        <v>0.75</v>
      </c>
      <c r="CN36" s="169">
        <v>0.75</v>
      </c>
      <c r="CO36" s="169">
        <v>0.75</v>
      </c>
      <c r="CP36" s="169">
        <v>0.75</v>
      </c>
      <c r="CQ36" s="169">
        <v>0.75</v>
      </c>
    </row>
    <row r="37" spans="1:95" x14ac:dyDescent="0.2">
      <c r="A37" s="6"/>
      <c r="B37" s="1">
        <v>39</v>
      </c>
      <c r="C37" s="168">
        <v>0.9</v>
      </c>
      <c r="E37" s="1">
        <v>39</v>
      </c>
      <c r="F37" s="169">
        <v>1</v>
      </c>
      <c r="G37" s="169">
        <v>1</v>
      </c>
      <c r="H37" s="169">
        <v>1</v>
      </c>
      <c r="I37" s="169">
        <v>1</v>
      </c>
      <c r="J37" s="169">
        <v>1</v>
      </c>
      <c r="K37" s="169">
        <v>1</v>
      </c>
      <c r="L37" s="169">
        <v>1</v>
      </c>
      <c r="M37" s="169">
        <v>0.75</v>
      </c>
      <c r="N37" s="169">
        <v>0.75</v>
      </c>
      <c r="O37" s="169">
        <v>1</v>
      </c>
      <c r="P37" s="169">
        <v>1</v>
      </c>
      <c r="Q37" s="169">
        <v>1</v>
      </c>
      <c r="R37" s="169">
        <v>1</v>
      </c>
      <c r="S37" s="169">
        <v>1</v>
      </c>
      <c r="T37" s="169">
        <v>1</v>
      </c>
      <c r="U37" s="169">
        <v>1</v>
      </c>
      <c r="V37" s="169">
        <v>1</v>
      </c>
      <c r="W37" s="169">
        <v>1</v>
      </c>
      <c r="X37" s="169">
        <v>1</v>
      </c>
      <c r="Y37" s="169">
        <v>1</v>
      </c>
      <c r="Z37" s="169">
        <v>1</v>
      </c>
      <c r="AA37" s="169">
        <v>1</v>
      </c>
      <c r="AB37" s="169">
        <v>1</v>
      </c>
      <c r="AC37" s="169">
        <v>1</v>
      </c>
      <c r="AD37" s="169">
        <v>1</v>
      </c>
      <c r="AE37" s="169">
        <v>1</v>
      </c>
      <c r="AF37" s="169">
        <v>1</v>
      </c>
      <c r="AG37" s="169">
        <v>1</v>
      </c>
      <c r="AH37" s="169">
        <v>1</v>
      </c>
      <c r="AI37" s="169">
        <v>1</v>
      </c>
      <c r="AJ37" s="169">
        <v>1</v>
      </c>
      <c r="AK37" s="169">
        <v>1</v>
      </c>
      <c r="AL37" s="169">
        <v>1</v>
      </c>
      <c r="AM37" s="169">
        <v>1</v>
      </c>
      <c r="AN37" s="169">
        <v>1</v>
      </c>
      <c r="AO37" s="169">
        <v>1</v>
      </c>
      <c r="AP37" s="169">
        <v>1</v>
      </c>
      <c r="AQ37" s="169">
        <v>1</v>
      </c>
      <c r="AR37" s="169">
        <v>1</v>
      </c>
      <c r="AS37" s="169">
        <v>1</v>
      </c>
      <c r="AT37" s="169">
        <v>1</v>
      </c>
      <c r="AU37" s="169">
        <v>1</v>
      </c>
      <c r="AV37" s="169">
        <v>1</v>
      </c>
      <c r="AW37" s="169">
        <v>1</v>
      </c>
      <c r="AX37" s="169">
        <v>1</v>
      </c>
      <c r="AY37" s="169">
        <v>1</v>
      </c>
      <c r="AZ37" s="169">
        <v>1</v>
      </c>
      <c r="BA37" s="169">
        <v>1</v>
      </c>
      <c r="BB37" s="169">
        <v>1</v>
      </c>
      <c r="BC37" s="169">
        <v>0.75</v>
      </c>
      <c r="BD37" s="169">
        <v>0.75</v>
      </c>
      <c r="BE37" s="169">
        <v>0.75</v>
      </c>
      <c r="BF37" s="169">
        <v>0.75</v>
      </c>
      <c r="BG37" s="169">
        <v>0.75</v>
      </c>
      <c r="BH37" s="169">
        <v>0.75</v>
      </c>
      <c r="BI37" s="169">
        <v>1</v>
      </c>
      <c r="BJ37" s="169">
        <v>1</v>
      </c>
      <c r="BK37" s="169">
        <v>1</v>
      </c>
      <c r="BL37" s="169">
        <v>1</v>
      </c>
      <c r="BM37" s="169">
        <v>1</v>
      </c>
      <c r="BN37" s="169">
        <v>1</v>
      </c>
      <c r="BO37" s="169">
        <v>1</v>
      </c>
      <c r="BP37" s="169">
        <v>1</v>
      </c>
      <c r="BQ37" s="169">
        <v>1</v>
      </c>
      <c r="BR37" s="169">
        <v>1</v>
      </c>
      <c r="BS37" s="169">
        <v>1</v>
      </c>
      <c r="BT37" s="169">
        <v>1</v>
      </c>
      <c r="BU37" s="169">
        <v>1</v>
      </c>
      <c r="BV37" s="169">
        <v>1</v>
      </c>
      <c r="BW37" s="169">
        <v>1</v>
      </c>
      <c r="BX37" s="169">
        <v>1</v>
      </c>
      <c r="BY37" s="169">
        <v>1</v>
      </c>
      <c r="BZ37" s="169">
        <v>1</v>
      </c>
      <c r="CA37" s="169">
        <v>1</v>
      </c>
      <c r="CB37" s="169">
        <v>0.75</v>
      </c>
      <c r="CC37" s="169">
        <v>0.75</v>
      </c>
      <c r="CD37" s="169">
        <v>0.75</v>
      </c>
      <c r="CE37" s="169">
        <v>0.75</v>
      </c>
      <c r="CF37" s="169">
        <v>0.75</v>
      </c>
      <c r="CG37" s="169">
        <v>0.75</v>
      </c>
      <c r="CH37" s="169">
        <v>0.75</v>
      </c>
      <c r="CI37" s="169">
        <v>0.75</v>
      </c>
      <c r="CJ37" s="169">
        <v>0.75</v>
      </c>
      <c r="CK37" s="169">
        <v>0.75</v>
      </c>
      <c r="CL37" s="169">
        <v>0.75</v>
      </c>
      <c r="CM37" s="169">
        <v>0.75</v>
      </c>
      <c r="CN37" s="169">
        <v>0.75</v>
      </c>
      <c r="CO37" s="169">
        <v>0.75</v>
      </c>
      <c r="CP37" s="169">
        <v>0.75</v>
      </c>
      <c r="CQ37" s="169">
        <v>0.75</v>
      </c>
    </row>
    <row r="38" spans="1:95" x14ac:dyDescent="0.2">
      <c r="A38" s="6"/>
      <c r="B38" s="1">
        <v>40</v>
      </c>
      <c r="C38" s="168">
        <v>1</v>
      </c>
      <c r="E38" s="1">
        <v>40</v>
      </c>
      <c r="F38" s="169">
        <v>1</v>
      </c>
      <c r="G38" s="169">
        <v>1</v>
      </c>
      <c r="H38" s="169">
        <v>1</v>
      </c>
      <c r="I38" s="169">
        <v>1</v>
      </c>
      <c r="J38" s="169">
        <v>1</v>
      </c>
      <c r="K38" s="169">
        <v>1</v>
      </c>
      <c r="L38" s="169">
        <v>0.75</v>
      </c>
      <c r="M38" s="169">
        <v>0.75</v>
      </c>
      <c r="N38" s="169">
        <v>0.75</v>
      </c>
      <c r="O38" s="169">
        <v>0.75</v>
      </c>
      <c r="P38" s="169">
        <v>1</v>
      </c>
      <c r="Q38" s="169">
        <v>1</v>
      </c>
      <c r="R38" s="169">
        <v>1</v>
      </c>
      <c r="S38" s="169">
        <v>1</v>
      </c>
      <c r="T38" s="169">
        <v>1</v>
      </c>
      <c r="U38" s="169">
        <v>1</v>
      </c>
      <c r="V38" s="169">
        <v>1</v>
      </c>
      <c r="W38" s="169">
        <v>1</v>
      </c>
      <c r="X38" s="169">
        <v>1</v>
      </c>
      <c r="Y38" s="169">
        <v>1</v>
      </c>
      <c r="Z38" s="169">
        <v>1</v>
      </c>
      <c r="AA38" s="169">
        <v>1</v>
      </c>
      <c r="AB38" s="169">
        <v>1</v>
      </c>
      <c r="AC38" s="169">
        <v>1</v>
      </c>
      <c r="AD38" s="169">
        <v>1</v>
      </c>
      <c r="AE38" s="169">
        <v>1</v>
      </c>
      <c r="AF38" s="169">
        <v>1</v>
      </c>
      <c r="AG38" s="169">
        <v>1</v>
      </c>
      <c r="AH38" s="169">
        <v>1</v>
      </c>
      <c r="AI38" s="169">
        <v>1</v>
      </c>
      <c r="AJ38" s="169">
        <v>1</v>
      </c>
      <c r="AK38" s="169">
        <v>1</v>
      </c>
      <c r="AL38" s="169">
        <v>1</v>
      </c>
      <c r="AM38" s="169">
        <v>1</v>
      </c>
      <c r="AN38" s="169">
        <v>1</v>
      </c>
      <c r="AO38" s="169">
        <v>1</v>
      </c>
      <c r="AP38" s="169">
        <v>1</v>
      </c>
      <c r="AQ38" s="169">
        <v>1</v>
      </c>
      <c r="AR38" s="169">
        <v>1</v>
      </c>
      <c r="AS38" s="169">
        <v>1</v>
      </c>
      <c r="AT38" s="169">
        <v>1</v>
      </c>
      <c r="AU38" s="169">
        <v>1</v>
      </c>
      <c r="AV38" s="169">
        <v>1</v>
      </c>
      <c r="AW38" s="169">
        <v>1</v>
      </c>
      <c r="AX38" s="169">
        <v>1</v>
      </c>
      <c r="AY38" s="169">
        <v>1</v>
      </c>
      <c r="AZ38" s="169">
        <v>1</v>
      </c>
      <c r="BA38" s="169">
        <v>1</v>
      </c>
      <c r="BB38" s="169">
        <v>1</v>
      </c>
      <c r="BC38" s="169">
        <v>1</v>
      </c>
      <c r="BD38" s="169">
        <v>1</v>
      </c>
      <c r="BE38" s="169">
        <v>0.75</v>
      </c>
      <c r="BF38" s="169">
        <v>0.75</v>
      </c>
      <c r="BG38" s="169">
        <v>0.75</v>
      </c>
      <c r="BH38" s="169">
        <v>0.75</v>
      </c>
      <c r="BI38" s="169">
        <v>1</v>
      </c>
      <c r="BJ38" s="169">
        <v>1</v>
      </c>
      <c r="BK38" s="169">
        <v>1</v>
      </c>
      <c r="BL38" s="169">
        <v>1</v>
      </c>
      <c r="BM38" s="169">
        <v>1</v>
      </c>
      <c r="BN38" s="169">
        <v>1</v>
      </c>
      <c r="BO38" s="169">
        <v>1</v>
      </c>
      <c r="BP38" s="169">
        <v>1</v>
      </c>
      <c r="BQ38" s="169">
        <v>1</v>
      </c>
      <c r="BR38" s="169">
        <v>1</v>
      </c>
      <c r="BS38" s="169">
        <v>1</v>
      </c>
      <c r="BT38" s="169">
        <v>1</v>
      </c>
      <c r="BU38" s="169">
        <v>1</v>
      </c>
      <c r="BV38" s="169">
        <v>0.75</v>
      </c>
      <c r="BW38" s="169">
        <v>0.75</v>
      </c>
      <c r="BX38" s="169">
        <v>1</v>
      </c>
      <c r="BY38" s="169">
        <v>1</v>
      </c>
      <c r="BZ38" s="169">
        <v>1</v>
      </c>
      <c r="CA38" s="169">
        <v>0.75</v>
      </c>
      <c r="CB38" s="169">
        <v>0.75</v>
      </c>
      <c r="CC38" s="169">
        <v>0.75</v>
      </c>
      <c r="CD38" s="169">
        <v>0.75</v>
      </c>
      <c r="CE38" s="169">
        <v>0.75</v>
      </c>
      <c r="CF38" s="169">
        <v>0.75</v>
      </c>
      <c r="CG38" s="169">
        <v>0.75</v>
      </c>
      <c r="CH38" s="169">
        <v>0.75</v>
      </c>
      <c r="CI38" s="169">
        <v>0.5</v>
      </c>
      <c r="CJ38" s="169">
        <v>0.75</v>
      </c>
      <c r="CK38" s="169">
        <v>0.75</v>
      </c>
      <c r="CL38" s="169">
        <v>0.75</v>
      </c>
      <c r="CM38" s="169">
        <v>0.75</v>
      </c>
      <c r="CN38" s="169">
        <v>0.75</v>
      </c>
      <c r="CO38" s="169">
        <v>0.75</v>
      </c>
      <c r="CP38" s="169">
        <v>0.75</v>
      </c>
      <c r="CQ38" s="169">
        <v>0.5</v>
      </c>
    </row>
    <row r="39" spans="1:95" x14ac:dyDescent="0.2">
      <c r="A39" s="6"/>
      <c r="B39" s="1">
        <v>41</v>
      </c>
      <c r="C39" s="168">
        <v>1.1000000000000001</v>
      </c>
      <c r="E39" s="1">
        <v>41</v>
      </c>
      <c r="F39" s="169">
        <v>1</v>
      </c>
      <c r="G39" s="169">
        <v>1</v>
      </c>
      <c r="H39" s="169">
        <v>1</v>
      </c>
      <c r="I39" s="169">
        <v>1</v>
      </c>
      <c r="J39" s="169">
        <v>1</v>
      </c>
      <c r="K39" s="169">
        <v>1</v>
      </c>
      <c r="L39" s="169">
        <v>0.75</v>
      </c>
      <c r="M39" s="169">
        <v>0.75</v>
      </c>
      <c r="N39" s="169">
        <v>0.75</v>
      </c>
      <c r="O39" s="169">
        <v>1</v>
      </c>
      <c r="P39" s="169">
        <v>1</v>
      </c>
      <c r="Q39" s="169">
        <v>1</v>
      </c>
      <c r="R39" s="169">
        <v>1</v>
      </c>
      <c r="S39" s="169">
        <v>1</v>
      </c>
      <c r="T39" s="169">
        <v>1</v>
      </c>
      <c r="U39" s="169">
        <v>1</v>
      </c>
      <c r="V39" s="169">
        <v>1</v>
      </c>
      <c r="W39" s="169">
        <v>1</v>
      </c>
      <c r="X39" s="169">
        <v>1</v>
      </c>
      <c r="Y39" s="169">
        <v>1</v>
      </c>
      <c r="Z39" s="169">
        <v>1</v>
      </c>
      <c r="AA39" s="169">
        <v>1</v>
      </c>
      <c r="AB39" s="169">
        <v>1</v>
      </c>
      <c r="AC39" s="169">
        <v>1</v>
      </c>
      <c r="AD39" s="169">
        <v>1</v>
      </c>
      <c r="AE39" s="169">
        <v>1</v>
      </c>
      <c r="AF39" s="169">
        <v>1</v>
      </c>
      <c r="AG39" s="169">
        <v>1</v>
      </c>
      <c r="AH39" s="169">
        <v>1</v>
      </c>
      <c r="AI39" s="169">
        <v>1</v>
      </c>
      <c r="AJ39" s="169">
        <v>1</v>
      </c>
      <c r="AK39" s="169">
        <v>1</v>
      </c>
      <c r="AL39" s="169">
        <v>1</v>
      </c>
      <c r="AM39" s="169">
        <v>1</v>
      </c>
      <c r="AN39" s="169">
        <v>1</v>
      </c>
      <c r="AO39" s="169">
        <v>1</v>
      </c>
      <c r="AP39" s="169">
        <v>1</v>
      </c>
      <c r="AQ39" s="169">
        <v>1</v>
      </c>
      <c r="AR39" s="169">
        <v>1</v>
      </c>
      <c r="AS39" s="169">
        <v>1</v>
      </c>
      <c r="AT39" s="169">
        <v>1</v>
      </c>
      <c r="AU39" s="169">
        <v>1</v>
      </c>
      <c r="AV39" s="169">
        <v>1</v>
      </c>
      <c r="AW39" s="169">
        <v>1</v>
      </c>
      <c r="AX39" s="169">
        <v>1</v>
      </c>
      <c r="AY39" s="169">
        <v>1</v>
      </c>
      <c r="AZ39" s="169">
        <v>1</v>
      </c>
      <c r="BA39" s="169">
        <v>1</v>
      </c>
      <c r="BB39" s="169">
        <v>1</v>
      </c>
      <c r="BC39" s="169">
        <v>0.75</v>
      </c>
      <c r="BD39" s="169">
        <v>0.75</v>
      </c>
      <c r="BE39" s="169">
        <v>0.75</v>
      </c>
      <c r="BF39" s="169">
        <v>0.75</v>
      </c>
      <c r="BG39" s="169">
        <v>0.75</v>
      </c>
      <c r="BH39" s="169">
        <v>0.75</v>
      </c>
      <c r="BI39" s="169">
        <v>1</v>
      </c>
      <c r="BJ39" s="169">
        <v>1</v>
      </c>
      <c r="BK39" s="169">
        <v>1</v>
      </c>
      <c r="BL39" s="169">
        <v>1</v>
      </c>
      <c r="BM39" s="169">
        <v>1</v>
      </c>
      <c r="BN39" s="169">
        <v>1</v>
      </c>
      <c r="BO39" s="169">
        <v>1</v>
      </c>
      <c r="BP39" s="169">
        <v>1</v>
      </c>
      <c r="BQ39" s="169">
        <v>1</v>
      </c>
      <c r="BR39" s="169">
        <v>1</v>
      </c>
      <c r="BS39" s="169">
        <v>1</v>
      </c>
      <c r="BT39" s="169">
        <v>1</v>
      </c>
      <c r="BU39" s="169">
        <v>1</v>
      </c>
      <c r="BV39" s="169">
        <v>0.75</v>
      </c>
      <c r="BW39" s="169">
        <v>0.75</v>
      </c>
      <c r="BX39" s="169">
        <v>1</v>
      </c>
      <c r="BY39" s="169">
        <v>1</v>
      </c>
      <c r="BZ39" s="169">
        <v>1</v>
      </c>
      <c r="CA39" s="169">
        <v>1</v>
      </c>
      <c r="CB39" s="169">
        <v>0.75</v>
      </c>
      <c r="CC39" s="169">
        <v>0.75</v>
      </c>
      <c r="CD39" s="169">
        <v>0.75</v>
      </c>
      <c r="CE39" s="169">
        <v>0.75</v>
      </c>
      <c r="CF39" s="169">
        <v>0.75</v>
      </c>
      <c r="CG39" s="169">
        <v>0.75</v>
      </c>
      <c r="CH39" s="169">
        <v>0.75</v>
      </c>
      <c r="CI39" s="169">
        <v>0.75</v>
      </c>
      <c r="CJ39" s="169">
        <v>0.75</v>
      </c>
      <c r="CK39" s="169">
        <v>0.75</v>
      </c>
      <c r="CL39" s="169">
        <v>0.75</v>
      </c>
      <c r="CM39" s="169">
        <v>0.75</v>
      </c>
      <c r="CN39" s="169">
        <v>0.75</v>
      </c>
      <c r="CO39" s="169">
        <v>0.75</v>
      </c>
      <c r="CP39" s="169">
        <v>0.75</v>
      </c>
      <c r="CQ39" s="169">
        <v>0.75</v>
      </c>
    </row>
    <row r="40" spans="1:95" x14ac:dyDescent="0.2">
      <c r="A40" s="6"/>
      <c r="B40" s="1">
        <v>42</v>
      </c>
      <c r="C40" s="168">
        <v>1.4</v>
      </c>
      <c r="E40" s="1">
        <v>42</v>
      </c>
      <c r="F40" s="169">
        <v>1</v>
      </c>
      <c r="G40" s="169">
        <v>1</v>
      </c>
      <c r="H40" s="169">
        <v>1</v>
      </c>
      <c r="I40" s="169">
        <v>1</v>
      </c>
      <c r="J40" s="169">
        <v>1</v>
      </c>
      <c r="K40" s="169">
        <v>1</v>
      </c>
      <c r="L40" s="169">
        <v>0.75</v>
      </c>
      <c r="M40" s="169">
        <v>0.75</v>
      </c>
      <c r="N40" s="169">
        <v>0.75</v>
      </c>
      <c r="O40" s="169">
        <v>0.75</v>
      </c>
      <c r="P40" s="169">
        <v>1</v>
      </c>
      <c r="Q40" s="169">
        <v>1</v>
      </c>
      <c r="R40" s="169">
        <v>1</v>
      </c>
      <c r="S40" s="169">
        <v>1</v>
      </c>
      <c r="T40" s="169">
        <v>1</v>
      </c>
      <c r="U40" s="169">
        <v>1</v>
      </c>
      <c r="V40" s="169">
        <v>1</v>
      </c>
      <c r="W40" s="169">
        <v>1</v>
      </c>
      <c r="X40" s="169">
        <v>1</v>
      </c>
      <c r="Y40" s="169">
        <v>1</v>
      </c>
      <c r="Z40" s="169">
        <v>1</v>
      </c>
      <c r="AA40" s="169">
        <v>1</v>
      </c>
      <c r="AB40" s="169">
        <v>1</v>
      </c>
      <c r="AC40" s="169">
        <v>1</v>
      </c>
      <c r="AD40" s="169">
        <v>1</v>
      </c>
      <c r="AE40" s="169">
        <v>1</v>
      </c>
      <c r="AF40" s="169">
        <v>1</v>
      </c>
      <c r="AG40" s="169">
        <v>1</v>
      </c>
      <c r="AH40" s="169">
        <v>1</v>
      </c>
      <c r="AI40" s="169">
        <v>1</v>
      </c>
      <c r="AJ40" s="169">
        <v>1</v>
      </c>
      <c r="AK40" s="169">
        <v>1</v>
      </c>
      <c r="AL40" s="169">
        <v>1</v>
      </c>
      <c r="AM40" s="169">
        <v>1</v>
      </c>
      <c r="AN40" s="169">
        <v>1</v>
      </c>
      <c r="AO40" s="169">
        <v>1</v>
      </c>
      <c r="AP40" s="169">
        <v>1</v>
      </c>
      <c r="AQ40" s="169">
        <v>1</v>
      </c>
      <c r="AR40" s="169">
        <v>1</v>
      </c>
      <c r="AS40" s="169">
        <v>1</v>
      </c>
      <c r="AT40" s="169">
        <v>1</v>
      </c>
      <c r="AU40" s="169">
        <v>1</v>
      </c>
      <c r="AV40" s="169">
        <v>1</v>
      </c>
      <c r="AW40" s="169">
        <v>1</v>
      </c>
      <c r="AX40" s="169">
        <v>1</v>
      </c>
      <c r="AY40" s="169">
        <v>1</v>
      </c>
      <c r="AZ40" s="169">
        <v>1</v>
      </c>
      <c r="BA40" s="169">
        <v>1</v>
      </c>
      <c r="BB40" s="169">
        <v>1</v>
      </c>
      <c r="BC40" s="169">
        <v>0.75</v>
      </c>
      <c r="BD40" s="169">
        <v>0.75</v>
      </c>
      <c r="BE40" s="169">
        <v>0.75</v>
      </c>
      <c r="BF40" s="169">
        <v>0.75</v>
      </c>
      <c r="BG40" s="169">
        <v>0.75</v>
      </c>
      <c r="BH40" s="169">
        <v>0.75</v>
      </c>
      <c r="BI40" s="169">
        <v>1</v>
      </c>
      <c r="BJ40" s="169">
        <v>1</v>
      </c>
      <c r="BK40" s="169">
        <v>1</v>
      </c>
      <c r="BL40" s="169">
        <v>1</v>
      </c>
      <c r="BM40" s="169">
        <v>1</v>
      </c>
      <c r="BN40" s="169">
        <v>1</v>
      </c>
      <c r="BO40" s="169">
        <v>1</v>
      </c>
      <c r="BP40" s="169">
        <v>1</v>
      </c>
      <c r="BQ40" s="169">
        <v>1</v>
      </c>
      <c r="BR40" s="169">
        <v>1</v>
      </c>
      <c r="BS40" s="169">
        <v>1</v>
      </c>
      <c r="BT40" s="169">
        <v>1</v>
      </c>
      <c r="BU40" s="169">
        <v>0.75</v>
      </c>
      <c r="BV40" s="169">
        <v>0.75</v>
      </c>
      <c r="BW40" s="169">
        <v>0.75</v>
      </c>
      <c r="BX40" s="169">
        <v>1</v>
      </c>
      <c r="BY40" s="169">
        <v>1</v>
      </c>
      <c r="BZ40" s="169">
        <v>1</v>
      </c>
      <c r="CA40" s="169">
        <v>0.75</v>
      </c>
      <c r="CB40" s="169">
        <v>0.75</v>
      </c>
      <c r="CC40" s="169">
        <v>0.75</v>
      </c>
      <c r="CD40" s="169">
        <v>0.75</v>
      </c>
      <c r="CE40" s="169">
        <v>0.75</v>
      </c>
      <c r="CF40" s="169">
        <v>0.75</v>
      </c>
      <c r="CG40" s="169">
        <v>0.75</v>
      </c>
      <c r="CH40" s="169">
        <v>0.75</v>
      </c>
      <c r="CI40" s="169">
        <v>0.75</v>
      </c>
      <c r="CJ40" s="169">
        <v>0.75</v>
      </c>
      <c r="CK40" s="169">
        <v>0.75</v>
      </c>
      <c r="CL40" s="169">
        <v>0.75</v>
      </c>
      <c r="CM40" s="169">
        <v>0.75</v>
      </c>
      <c r="CN40" s="169">
        <v>0.75</v>
      </c>
      <c r="CO40" s="169">
        <v>0.5</v>
      </c>
      <c r="CP40" s="169">
        <v>0.75</v>
      </c>
      <c r="CQ40" s="169">
        <v>0.75</v>
      </c>
    </row>
    <row r="41" spans="1:95" x14ac:dyDescent="0.2">
      <c r="A41" s="6"/>
      <c r="B41" s="1">
        <v>43</v>
      </c>
      <c r="C41" s="168">
        <v>2</v>
      </c>
      <c r="E41" s="1">
        <v>43</v>
      </c>
      <c r="F41" s="169">
        <v>1</v>
      </c>
      <c r="G41" s="169">
        <v>1</v>
      </c>
      <c r="H41" s="169">
        <v>1</v>
      </c>
      <c r="I41" s="169">
        <v>1</v>
      </c>
      <c r="J41" s="169">
        <v>1</v>
      </c>
      <c r="K41" s="169">
        <v>1</v>
      </c>
      <c r="L41" s="169">
        <v>0.75</v>
      </c>
      <c r="M41" s="169">
        <v>0.75</v>
      </c>
      <c r="N41" s="169">
        <v>0.75</v>
      </c>
      <c r="O41" s="169">
        <v>1</v>
      </c>
      <c r="P41" s="169">
        <v>1</v>
      </c>
      <c r="Q41" s="169">
        <v>1</v>
      </c>
      <c r="R41" s="169">
        <v>1</v>
      </c>
      <c r="S41" s="169">
        <v>1</v>
      </c>
      <c r="T41" s="169">
        <v>1</v>
      </c>
      <c r="U41" s="169">
        <v>1</v>
      </c>
      <c r="V41" s="169">
        <v>1</v>
      </c>
      <c r="W41" s="169">
        <v>1</v>
      </c>
      <c r="X41" s="169">
        <v>1</v>
      </c>
      <c r="Y41" s="169">
        <v>1</v>
      </c>
      <c r="Z41" s="169">
        <v>1</v>
      </c>
      <c r="AA41" s="169">
        <v>1</v>
      </c>
      <c r="AB41" s="169">
        <v>1</v>
      </c>
      <c r="AC41" s="169">
        <v>1</v>
      </c>
      <c r="AD41" s="169">
        <v>1</v>
      </c>
      <c r="AE41" s="169">
        <v>1</v>
      </c>
      <c r="AF41" s="169">
        <v>1</v>
      </c>
      <c r="AG41" s="169">
        <v>1</v>
      </c>
      <c r="AH41" s="169">
        <v>1</v>
      </c>
      <c r="AI41" s="169">
        <v>1</v>
      </c>
      <c r="AJ41" s="169">
        <v>1</v>
      </c>
      <c r="AK41" s="169">
        <v>1</v>
      </c>
      <c r="AL41" s="169">
        <v>1</v>
      </c>
      <c r="AM41" s="169">
        <v>1</v>
      </c>
      <c r="AN41" s="169">
        <v>1</v>
      </c>
      <c r="AO41" s="169">
        <v>1</v>
      </c>
      <c r="AP41" s="169">
        <v>1</v>
      </c>
      <c r="AQ41" s="169">
        <v>1</v>
      </c>
      <c r="AR41" s="169">
        <v>1</v>
      </c>
      <c r="AS41" s="169">
        <v>1</v>
      </c>
      <c r="AT41" s="169">
        <v>1</v>
      </c>
      <c r="AU41" s="169">
        <v>1</v>
      </c>
      <c r="AV41" s="169">
        <v>1</v>
      </c>
      <c r="AW41" s="169">
        <v>1</v>
      </c>
      <c r="AX41" s="169">
        <v>1</v>
      </c>
      <c r="AY41" s="169">
        <v>1</v>
      </c>
      <c r="AZ41" s="169">
        <v>1</v>
      </c>
      <c r="BA41" s="169">
        <v>0.75</v>
      </c>
      <c r="BB41" s="169">
        <v>0.75</v>
      </c>
      <c r="BC41" s="169">
        <v>0.75</v>
      </c>
      <c r="BD41" s="169">
        <v>0.75</v>
      </c>
      <c r="BE41" s="169">
        <v>0.75</v>
      </c>
      <c r="BF41" s="169">
        <v>0.75</v>
      </c>
      <c r="BG41" s="169">
        <v>0.75</v>
      </c>
      <c r="BH41" s="169">
        <v>0.75</v>
      </c>
      <c r="BI41" s="169">
        <v>1</v>
      </c>
      <c r="BJ41" s="169">
        <v>1</v>
      </c>
      <c r="BK41" s="169">
        <v>1</v>
      </c>
      <c r="BL41" s="169">
        <v>1</v>
      </c>
      <c r="BM41" s="169">
        <v>1</v>
      </c>
      <c r="BN41" s="169">
        <v>0.75</v>
      </c>
      <c r="BO41" s="169">
        <v>0.75</v>
      </c>
      <c r="BP41" s="169">
        <v>0.75</v>
      </c>
      <c r="BQ41" s="169">
        <v>1</v>
      </c>
      <c r="BR41" s="169">
        <v>0.75</v>
      </c>
      <c r="BS41" s="169">
        <v>0.75</v>
      </c>
      <c r="BT41" s="169">
        <v>0.75</v>
      </c>
      <c r="BU41" s="169">
        <v>0.75</v>
      </c>
      <c r="BV41" s="169">
        <v>0.75</v>
      </c>
      <c r="BW41" s="169">
        <v>0.75</v>
      </c>
      <c r="BX41" s="169">
        <v>0.75</v>
      </c>
      <c r="BY41" s="169">
        <v>0.75</v>
      </c>
      <c r="BZ41" s="169">
        <v>0.75</v>
      </c>
      <c r="CA41" s="169">
        <v>0.75</v>
      </c>
      <c r="CB41" s="169">
        <v>0.75</v>
      </c>
      <c r="CC41" s="169">
        <v>0.75</v>
      </c>
      <c r="CD41" s="169">
        <v>0.75</v>
      </c>
      <c r="CE41" s="169">
        <v>0.75</v>
      </c>
      <c r="CF41" s="169">
        <v>0.75</v>
      </c>
      <c r="CG41" s="169">
        <v>0.75</v>
      </c>
      <c r="CH41" s="169">
        <v>0.75</v>
      </c>
      <c r="CI41" s="169">
        <v>0.75</v>
      </c>
      <c r="CJ41" s="169">
        <v>0.75</v>
      </c>
      <c r="CK41" s="169">
        <v>0.75</v>
      </c>
      <c r="CL41" s="169">
        <v>0.75</v>
      </c>
      <c r="CM41" s="169">
        <v>0.75</v>
      </c>
      <c r="CN41" s="169">
        <v>0.75</v>
      </c>
      <c r="CO41" s="169">
        <v>0.5</v>
      </c>
      <c r="CP41" s="169">
        <v>0.75</v>
      </c>
      <c r="CQ41" s="169">
        <v>0.75</v>
      </c>
    </row>
    <row r="42" spans="1:95" x14ac:dyDescent="0.2">
      <c r="A42" s="6"/>
      <c r="B42" s="1">
        <v>44</v>
      </c>
      <c r="C42" s="168">
        <v>1.7</v>
      </c>
      <c r="E42" s="1">
        <v>44</v>
      </c>
      <c r="F42" s="169">
        <v>0.75</v>
      </c>
      <c r="G42" s="169">
        <v>1</v>
      </c>
      <c r="H42" s="169">
        <v>1</v>
      </c>
      <c r="I42" s="169">
        <v>1</v>
      </c>
      <c r="J42" s="169">
        <v>1</v>
      </c>
      <c r="K42" s="169">
        <v>0.75</v>
      </c>
      <c r="L42" s="169">
        <v>0.75</v>
      </c>
      <c r="M42" s="169">
        <v>0.75</v>
      </c>
      <c r="N42" s="169">
        <v>0.75</v>
      </c>
      <c r="O42" s="169">
        <v>0.75</v>
      </c>
      <c r="P42" s="169">
        <v>1</v>
      </c>
      <c r="Q42" s="169">
        <v>1</v>
      </c>
      <c r="R42" s="169">
        <v>1</v>
      </c>
      <c r="S42" s="169">
        <v>1</v>
      </c>
      <c r="T42" s="169">
        <v>1</v>
      </c>
      <c r="U42" s="169">
        <v>1</v>
      </c>
      <c r="V42" s="169">
        <v>1</v>
      </c>
      <c r="W42" s="169">
        <v>1</v>
      </c>
      <c r="X42" s="169">
        <v>1</v>
      </c>
      <c r="Y42" s="169">
        <v>1</v>
      </c>
      <c r="Z42" s="169">
        <v>1</v>
      </c>
      <c r="AA42" s="169">
        <v>1</v>
      </c>
      <c r="AB42" s="169">
        <v>1</v>
      </c>
      <c r="AC42" s="169">
        <v>1</v>
      </c>
      <c r="AD42" s="169">
        <v>1</v>
      </c>
      <c r="AE42" s="169">
        <v>1</v>
      </c>
      <c r="AF42" s="169">
        <v>1</v>
      </c>
      <c r="AG42" s="169">
        <v>1</v>
      </c>
      <c r="AH42" s="169">
        <v>1</v>
      </c>
      <c r="AI42" s="169">
        <v>1</v>
      </c>
      <c r="AJ42" s="169">
        <v>1</v>
      </c>
      <c r="AK42" s="169">
        <v>1</v>
      </c>
      <c r="AL42" s="169">
        <v>1</v>
      </c>
      <c r="AM42" s="169">
        <v>1</v>
      </c>
      <c r="AN42" s="169">
        <v>1</v>
      </c>
      <c r="AO42" s="169">
        <v>1</v>
      </c>
      <c r="AP42" s="169">
        <v>1</v>
      </c>
      <c r="AQ42" s="169">
        <v>1</v>
      </c>
      <c r="AR42" s="169">
        <v>1</v>
      </c>
      <c r="AS42" s="169">
        <v>1</v>
      </c>
      <c r="AT42" s="169">
        <v>1</v>
      </c>
      <c r="AU42" s="169">
        <v>1</v>
      </c>
      <c r="AV42" s="169">
        <v>1</v>
      </c>
      <c r="AW42" s="169">
        <v>1</v>
      </c>
      <c r="AX42" s="169">
        <v>1</v>
      </c>
      <c r="AY42" s="169">
        <v>1</v>
      </c>
      <c r="AZ42" s="169">
        <v>1</v>
      </c>
      <c r="BA42" s="169">
        <v>1</v>
      </c>
      <c r="BB42" s="169">
        <v>0.75</v>
      </c>
      <c r="BC42" s="169">
        <v>0.75</v>
      </c>
      <c r="BD42" s="169">
        <v>0.75</v>
      </c>
      <c r="BE42" s="169">
        <v>0.75</v>
      </c>
      <c r="BF42" s="169">
        <v>0.75</v>
      </c>
      <c r="BG42" s="169">
        <v>0.75</v>
      </c>
      <c r="BH42" s="169">
        <v>0.75</v>
      </c>
      <c r="BI42" s="169">
        <v>1</v>
      </c>
      <c r="BJ42" s="169">
        <v>1</v>
      </c>
      <c r="BK42" s="169">
        <v>1</v>
      </c>
      <c r="BL42" s="169">
        <v>1</v>
      </c>
      <c r="BM42" s="169">
        <v>1</v>
      </c>
      <c r="BN42" s="169">
        <v>1</v>
      </c>
      <c r="BO42" s="169">
        <v>0.75</v>
      </c>
      <c r="BP42" s="169">
        <v>1</v>
      </c>
      <c r="BQ42" s="169">
        <v>1</v>
      </c>
      <c r="BR42" s="169">
        <v>0.75</v>
      </c>
      <c r="BS42" s="169">
        <v>0.75</v>
      </c>
      <c r="BT42" s="169">
        <v>0.75</v>
      </c>
      <c r="BU42" s="169">
        <v>0.75</v>
      </c>
      <c r="BV42" s="169">
        <v>0.75</v>
      </c>
      <c r="BW42" s="169">
        <v>0.75</v>
      </c>
      <c r="BX42" s="169">
        <v>0.75</v>
      </c>
      <c r="BY42" s="169">
        <v>0.75</v>
      </c>
      <c r="BZ42" s="169">
        <v>0.75</v>
      </c>
      <c r="CA42" s="169">
        <v>0.75</v>
      </c>
      <c r="CB42" s="169">
        <v>0.75</v>
      </c>
      <c r="CC42" s="169">
        <v>0.75</v>
      </c>
      <c r="CD42" s="169">
        <v>0.75</v>
      </c>
      <c r="CE42" s="169">
        <v>0.75</v>
      </c>
      <c r="CF42" s="169">
        <v>0.75</v>
      </c>
      <c r="CG42" s="169">
        <v>0.75</v>
      </c>
      <c r="CH42" s="169">
        <v>0.75</v>
      </c>
      <c r="CI42" s="169">
        <v>0.75</v>
      </c>
      <c r="CJ42" s="169">
        <v>0.75</v>
      </c>
      <c r="CK42" s="169">
        <v>0.75</v>
      </c>
      <c r="CL42" s="169">
        <v>0.75</v>
      </c>
      <c r="CM42" s="169">
        <v>0.75</v>
      </c>
      <c r="CN42" s="169">
        <v>0.75</v>
      </c>
      <c r="CO42" s="169">
        <v>0.5</v>
      </c>
      <c r="CP42" s="169">
        <v>0.75</v>
      </c>
      <c r="CQ42" s="169">
        <v>0.5</v>
      </c>
    </row>
    <row r="43" spans="1:95" x14ac:dyDescent="0.2">
      <c r="A43" s="6"/>
      <c r="B43" s="1">
        <v>45</v>
      </c>
      <c r="C43" s="168">
        <v>1.3</v>
      </c>
      <c r="E43" s="1">
        <v>45</v>
      </c>
      <c r="F43" s="169">
        <v>0.75</v>
      </c>
      <c r="G43" s="169">
        <v>0.75</v>
      </c>
      <c r="H43" s="169">
        <v>0.75</v>
      </c>
      <c r="I43" s="169">
        <v>0.75</v>
      </c>
      <c r="J43" s="169">
        <v>0.75</v>
      </c>
      <c r="K43" s="169">
        <v>0.75</v>
      </c>
      <c r="L43" s="169">
        <v>0.75</v>
      </c>
      <c r="M43" s="169">
        <v>0.75</v>
      </c>
      <c r="N43" s="169">
        <v>0.75</v>
      </c>
      <c r="O43" s="169">
        <v>0.75</v>
      </c>
      <c r="P43" s="169">
        <v>0.75</v>
      </c>
      <c r="Q43" s="169">
        <v>0.75</v>
      </c>
      <c r="R43" s="169">
        <v>1</v>
      </c>
      <c r="S43" s="169">
        <v>1</v>
      </c>
      <c r="T43" s="169">
        <v>1</v>
      </c>
      <c r="U43" s="169">
        <v>1</v>
      </c>
      <c r="V43" s="169">
        <v>1</v>
      </c>
      <c r="W43" s="169">
        <v>1</v>
      </c>
      <c r="X43" s="169">
        <v>1</v>
      </c>
      <c r="Y43" s="169">
        <v>1</v>
      </c>
      <c r="Z43" s="169">
        <v>1</v>
      </c>
      <c r="AA43" s="169">
        <v>1</v>
      </c>
      <c r="AB43" s="169">
        <v>1</v>
      </c>
      <c r="AC43" s="169">
        <v>1</v>
      </c>
      <c r="AD43" s="169">
        <v>1</v>
      </c>
      <c r="AE43" s="169">
        <v>1</v>
      </c>
      <c r="AF43" s="169">
        <v>1</v>
      </c>
      <c r="AG43" s="169">
        <v>1</v>
      </c>
      <c r="AH43" s="169">
        <v>0.75</v>
      </c>
      <c r="AI43" s="169">
        <v>1</v>
      </c>
      <c r="AJ43" s="169">
        <v>1</v>
      </c>
      <c r="AK43" s="169">
        <v>1</v>
      </c>
      <c r="AL43" s="169">
        <v>1</v>
      </c>
      <c r="AM43" s="169">
        <v>1</v>
      </c>
      <c r="AN43" s="169">
        <v>1</v>
      </c>
      <c r="AO43" s="169">
        <v>1</v>
      </c>
      <c r="AP43" s="169">
        <v>1</v>
      </c>
      <c r="AQ43" s="169">
        <v>1</v>
      </c>
      <c r="AR43" s="169">
        <v>1</v>
      </c>
      <c r="AS43" s="169">
        <v>1</v>
      </c>
      <c r="AT43" s="169">
        <v>1</v>
      </c>
      <c r="AU43" s="169">
        <v>1</v>
      </c>
      <c r="AV43" s="169">
        <v>1</v>
      </c>
      <c r="AW43" s="169">
        <v>1</v>
      </c>
      <c r="AX43" s="169">
        <v>1</v>
      </c>
      <c r="AY43" s="169">
        <v>1</v>
      </c>
      <c r="AZ43" s="169">
        <v>1</v>
      </c>
      <c r="BA43" s="169">
        <v>0.75</v>
      </c>
      <c r="BB43" s="169">
        <v>0.75</v>
      </c>
      <c r="BC43" s="169">
        <v>0.75</v>
      </c>
      <c r="BD43" s="169">
        <v>0.75</v>
      </c>
      <c r="BE43" s="169">
        <v>0.75</v>
      </c>
      <c r="BF43" s="169">
        <v>0.75</v>
      </c>
      <c r="BG43" s="169">
        <v>0.75</v>
      </c>
      <c r="BH43" s="169">
        <v>0.75</v>
      </c>
      <c r="BI43" s="169">
        <v>1</v>
      </c>
      <c r="BJ43" s="169">
        <v>1</v>
      </c>
      <c r="BK43" s="169">
        <v>1</v>
      </c>
      <c r="BL43" s="169">
        <v>1</v>
      </c>
      <c r="BM43" s="169">
        <v>0.75</v>
      </c>
      <c r="BN43" s="169">
        <v>0.75</v>
      </c>
      <c r="BO43" s="169">
        <v>0.75</v>
      </c>
      <c r="BP43" s="169">
        <v>0.75</v>
      </c>
      <c r="BQ43" s="169">
        <v>0.75</v>
      </c>
      <c r="BR43" s="169">
        <v>0.75</v>
      </c>
      <c r="BS43" s="169">
        <v>0.75</v>
      </c>
      <c r="BT43" s="169">
        <v>0.75</v>
      </c>
      <c r="BU43" s="169">
        <v>0.75</v>
      </c>
      <c r="BV43" s="169">
        <v>0.75</v>
      </c>
      <c r="BW43" s="169">
        <v>0.75</v>
      </c>
      <c r="BX43" s="169">
        <v>0.75</v>
      </c>
      <c r="BY43" s="169">
        <v>0.75</v>
      </c>
      <c r="BZ43" s="169">
        <v>0.75</v>
      </c>
      <c r="CA43" s="169">
        <v>0.75</v>
      </c>
      <c r="CB43" s="169">
        <v>0.75</v>
      </c>
      <c r="CC43" s="169">
        <v>0.75</v>
      </c>
      <c r="CD43" s="169">
        <v>0.75</v>
      </c>
      <c r="CE43" s="169">
        <v>0.75</v>
      </c>
      <c r="CF43" s="169">
        <v>0.5</v>
      </c>
      <c r="CG43" s="169">
        <v>0.5</v>
      </c>
      <c r="CH43" s="169">
        <v>0.5</v>
      </c>
      <c r="CI43" s="169">
        <v>0.5</v>
      </c>
      <c r="CJ43" s="169">
        <v>0.5</v>
      </c>
      <c r="CK43" s="169">
        <v>0.5</v>
      </c>
      <c r="CL43" s="169">
        <v>0.75</v>
      </c>
      <c r="CM43" s="169">
        <v>0.75</v>
      </c>
      <c r="CN43" s="169">
        <v>0.5</v>
      </c>
      <c r="CO43" s="169">
        <v>0.5</v>
      </c>
      <c r="CP43" s="169">
        <v>0.5</v>
      </c>
      <c r="CQ43" s="169">
        <v>0.5</v>
      </c>
    </row>
    <row r="44" spans="1:95" x14ac:dyDescent="0.2">
      <c r="A44" s="6"/>
      <c r="B44" s="1">
        <v>46</v>
      </c>
      <c r="C44" s="168">
        <v>1.6</v>
      </c>
      <c r="E44" s="1">
        <v>46</v>
      </c>
      <c r="F44" s="169">
        <v>1</v>
      </c>
      <c r="G44" s="169">
        <v>1</v>
      </c>
      <c r="H44" s="169">
        <v>1</v>
      </c>
      <c r="I44" s="169">
        <v>1</v>
      </c>
      <c r="J44" s="169">
        <v>1</v>
      </c>
      <c r="K44" s="169">
        <v>0.75</v>
      </c>
      <c r="L44" s="169">
        <v>0.75</v>
      </c>
      <c r="M44" s="169">
        <v>0.75</v>
      </c>
      <c r="N44" s="169">
        <v>0.75</v>
      </c>
      <c r="O44" s="169">
        <v>0.75</v>
      </c>
      <c r="P44" s="169">
        <v>1</v>
      </c>
      <c r="Q44" s="169">
        <v>1</v>
      </c>
      <c r="R44" s="169">
        <v>1</v>
      </c>
      <c r="S44" s="169">
        <v>1</v>
      </c>
      <c r="T44" s="169">
        <v>1</v>
      </c>
      <c r="U44" s="169">
        <v>1</v>
      </c>
      <c r="V44" s="169">
        <v>1</v>
      </c>
      <c r="W44" s="169">
        <v>1</v>
      </c>
      <c r="X44" s="169">
        <v>1</v>
      </c>
      <c r="Y44" s="169">
        <v>1</v>
      </c>
      <c r="Z44" s="169">
        <v>1</v>
      </c>
      <c r="AA44" s="169">
        <v>1</v>
      </c>
      <c r="AB44" s="169">
        <v>1</v>
      </c>
      <c r="AC44" s="169">
        <v>1</v>
      </c>
      <c r="AD44" s="169">
        <v>1</v>
      </c>
      <c r="AE44" s="169">
        <v>1</v>
      </c>
      <c r="AF44" s="169">
        <v>1</v>
      </c>
      <c r="AG44" s="169">
        <v>1</v>
      </c>
      <c r="AH44" s="169">
        <v>1</v>
      </c>
      <c r="AI44" s="169">
        <v>1</v>
      </c>
      <c r="AJ44" s="169">
        <v>1</v>
      </c>
      <c r="AK44" s="169">
        <v>1</v>
      </c>
      <c r="AL44" s="169">
        <v>1</v>
      </c>
      <c r="AM44" s="169">
        <v>1</v>
      </c>
      <c r="AN44" s="169">
        <v>1</v>
      </c>
      <c r="AO44" s="169">
        <v>1</v>
      </c>
      <c r="AP44" s="169">
        <v>1</v>
      </c>
      <c r="AQ44" s="169">
        <v>1</v>
      </c>
      <c r="AR44" s="169">
        <v>1</v>
      </c>
      <c r="AS44" s="169">
        <v>1</v>
      </c>
      <c r="AT44" s="169">
        <v>1</v>
      </c>
      <c r="AU44" s="169">
        <v>1</v>
      </c>
      <c r="AV44" s="169">
        <v>1</v>
      </c>
      <c r="AW44" s="169">
        <v>1</v>
      </c>
      <c r="AX44" s="169">
        <v>1</v>
      </c>
      <c r="AY44" s="169">
        <v>1</v>
      </c>
      <c r="AZ44" s="169">
        <v>1</v>
      </c>
      <c r="BA44" s="169">
        <v>1</v>
      </c>
      <c r="BB44" s="169">
        <v>1</v>
      </c>
      <c r="BC44" s="169">
        <v>0.75</v>
      </c>
      <c r="BD44" s="169">
        <v>0.75</v>
      </c>
      <c r="BE44" s="169">
        <v>0.75</v>
      </c>
      <c r="BF44" s="169">
        <v>0.75</v>
      </c>
      <c r="BG44" s="169">
        <v>0.75</v>
      </c>
      <c r="BH44" s="169">
        <v>0.75</v>
      </c>
      <c r="BI44" s="169">
        <v>1</v>
      </c>
      <c r="BJ44" s="169">
        <v>1</v>
      </c>
      <c r="BK44" s="169">
        <v>1</v>
      </c>
      <c r="BL44" s="169">
        <v>1</v>
      </c>
      <c r="BM44" s="169">
        <v>1</v>
      </c>
      <c r="BN44" s="169">
        <v>1</v>
      </c>
      <c r="BO44" s="169">
        <v>1</v>
      </c>
      <c r="BP44" s="169">
        <v>1</v>
      </c>
      <c r="BQ44" s="169">
        <v>1</v>
      </c>
      <c r="BR44" s="169">
        <v>1</v>
      </c>
      <c r="BS44" s="169">
        <v>0.75</v>
      </c>
      <c r="BT44" s="169">
        <v>0.75</v>
      </c>
      <c r="BU44" s="169">
        <v>0.75</v>
      </c>
      <c r="BV44" s="169">
        <v>0.75</v>
      </c>
      <c r="BW44" s="169">
        <v>0.75</v>
      </c>
      <c r="BX44" s="169">
        <v>0.75</v>
      </c>
      <c r="BY44" s="169">
        <v>1</v>
      </c>
      <c r="BZ44" s="169">
        <v>0.75</v>
      </c>
      <c r="CA44" s="169">
        <v>0.75</v>
      </c>
      <c r="CB44" s="169">
        <v>0.75</v>
      </c>
      <c r="CC44" s="169">
        <v>0.75</v>
      </c>
      <c r="CD44" s="169">
        <v>0.75</v>
      </c>
      <c r="CE44" s="169">
        <v>0.75</v>
      </c>
      <c r="CF44" s="169">
        <v>0.75</v>
      </c>
      <c r="CG44" s="169">
        <v>0.75</v>
      </c>
      <c r="CH44" s="169">
        <v>0.75</v>
      </c>
      <c r="CI44" s="169">
        <v>0.75</v>
      </c>
      <c r="CJ44" s="169">
        <v>0.75</v>
      </c>
      <c r="CK44" s="169">
        <v>0.75</v>
      </c>
      <c r="CL44" s="169">
        <v>0.75</v>
      </c>
      <c r="CM44" s="169">
        <v>0.75</v>
      </c>
      <c r="CN44" s="169">
        <v>0.75</v>
      </c>
      <c r="CO44" s="169">
        <v>0.5</v>
      </c>
      <c r="CP44" s="169">
        <v>0.75</v>
      </c>
      <c r="CQ44" s="169">
        <v>0.75</v>
      </c>
    </row>
    <row r="45" spans="1:95" x14ac:dyDescent="0.2">
      <c r="A45" s="6"/>
      <c r="B45" s="1">
        <v>47</v>
      </c>
      <c r="C45" s="168">
        <v>1.1000000000000001</v>
      </c>
      <c r="E45" s="1">
        <v>47</v>
      </c>
      <c r="F45" s="169">
        <v>1</v>
      </c>
      <c r="G45" s="169">
        <v>1</v>
      </c>
      <c r="H45" s="169">
        <v>1</v>
      </c>
      <c r="I45" s="169">
        <v>1</v>
      </c>
      <c r="J45" s="169">
        <v>1</v>
      </c>
      <c r="K45" s="169">
        <v>0.75</v>
      </c>
      <c r="L45" s="169">
        <v>0.75</v>
      </c>
      <c r="M45" s="169">
        <v>0.75</v>
      </c>
      <c r="N45" s="169">
        <v>0.75</v>
      </c>
      <c r="O45" s="169">
        <v>0.75</v>
      </c>
      <c r="P45" s="169">
        <v>1</v>
      </c>
      <c r="Q45" s="169">
        <v>1</v>
      </c>
      <c r="R45" s="169">
        <v>1</v>
      </c>
      <c r="S45" s="169">
        <v>1</v>
      </c>
      <c r="T45" s="169">
        <v>1</v>
      </c>
      <c r="U45" s="169">
        <v>1</v>
      </c>
      <c r="V45" s="169">
        <v>1</v>
      </c>
      <c r="W45" s="169">
        <v>1</v>
      </c>
      <c r="X45" s="169">
        <v>1</v>
      </c>
      <c r="Y45" s="169">
        <v>1</v>
      </c>
      <c r="Z45" s="169">
        <v>1</v>
      </c>
      <c r="AA45" s="169">
        <v>1</v>
      </c>
      <c r="AB45" s="169">
        <v>1</v>
      </c>
      <c r="AC45" s="169">
        <v>1</v>
      </c>
      <c r="AD45" s="169">
        <v>1</v>
      </c>
      <c r="AE45" s="169">
        <v>1</v>
      </c>
      <c r="AF45" s="169">
        <v>1</v>
      </c>
      <c r="AG45" s="169">
        <v>1</v>
      </c>
      <c r="AH45" s="169">
        <v>1</v>
      </c>
      <c r="AI45" s="169">
        <v>1</v>
      </c>
      <c r="AJ45" s="169">
        <v>1</v>
      </c>
      <c r="AK45" s="169">
        <v>1</v>
      </c>
      <c r="AL45" s="169">
        <v>1</v>
      </c>
      <c r="AM45" s="169">
        <v>1</v>
      </c>
      <c r="AN45" s="169">
        <v>1</v>
      </c>
      <c r="AO45" s="169">
        <v>1</v>
      </c>
      <c r="AP45" s="169">
        <v>1</v>
      </c>
      <c r="AQ45" s="169">
        <v>1</v>
      </c>
      <c r="AR45" s="169">
        <v>1</v>
      </c>
      <c r="AS45" s="169">
        <v>1</v>
      </c>
      <c r="AT45" s="169">
        <v>1</v>
      </c>
      <c r="AU45" s="169">
        <v>1</v>
      </c>
      <c r="AV45" s="169">
        <v>1</v>
      </c>
      <c r="AW45" s="169">
        <v>1</v>
      </c>
      <c r="AX45" s="169">
        <v>1</v>
      </c>
      <c r="AY45" s="169">
        <v>1</v>
      </c>
      <c r="AZ45" s="169">
        <v>1</v>
      </c>
      <c r="BA45" s="169">
        <v>1</v>
      </c>
      <c r="BB45" s="169">
        <v>1</v>
      </c>
      <c r="BC45" s="169">
        <v>0.75</v>
      </c>
      <c r="BD45" s="169">
        <v>0.75</v>
      </c>
      <c r="BE45" s="169">
        <v>0.75</v>
      </c>
      <c r="BF45" s="169">
        <v>0.75</v>
      </c>
      <c r="BG45" s="169">
        <v>0.75</v>
      </c>
      <c r="BH45" s="169">
        <v>0.75</v>
      </c>
      <c r="BI45" s="169">
        <v>1</v>
      </c>
      <c r="BJ45" s="169">
        <v>1</v>
      </c>
      <c r="BK45" s="169">
        <v>1</v>
      </c>
      <c r="BL45" s="169">
        <v>1</v>
      </c>
      <c r="BM45" s="169">
        <v>1</v>
      </c>
      <c r="BN45" s="169">
        <v>1</v>
      </c>
      <c r="BO45" s="169">
        <v>1</v>
      </c>
      <c r="BP45" s="169">
        <v>1</v>
      </c>
      <c r="BQ45" s="169">
        <v>1</v>
      </c>
      <c r="BR45" s="169">
        <v>1</v>
      </c>
      <c r="BS45" s="169">
        <v>0.75</v>
      </c>
      <c r="BT45" s="169">
        <v>0.75</v>
      </c>
      <c r="BU45" s="169">
        <v>0.75</v>
      </c>
      <c r="BV45" s="169">
        <v>0.75</v>
      </c>
      <c r="BW45" s="169">
        <v>0.75</v>
      </c>
      <c r="BX45" s="169">
        <v>0.75</v>
      </c>
      <c r="BY45" s="169">
        <v>1</v>
      </c>
      <c r="BZ45" s="169">
        <v>0.75</v>
      </c>
      <c r="CA45" s="169">
        <v>0.75</v>
      </c>
      <c r="CB45" s="169">
        <v>0.75</v>
      </c>
      <c r="CC45" s="169">
        <v>0.75</v>
      </c>
      <c r="CD45" s="169">
        <v>0.75</v>
      </c>
      <c r="CE45" s="169">
        <v>0.75</v>
      </c>
      <c r="CF45" s="169">
        <v>0.75</v>
      </c>
      <c r="CG45" s="169">
        <v>0.75</v>
      </c>
      <c r="CH45" s="169">
        <v>0.75</v>
      </c>
      <c r="CI45" s="169">
        <v>0.75</v>
      </c>
      <c r="CJ45" s="169">
        <v>0.75</v>
      </c>
      <c r="CK45" s="169">
        <v>0.75</v>
      </c>
      <c r="CL45" s="169">
        <v>0.75</v>
      </c>
      <c r="CM45" s="169">
        <v>0.75</v>
      </c>
      <c r="CN45" s="169">
        <v>0.75</v>
      </c>
      <c r="CO45" s="169">
        <v>0.5</v>
      </c>
      <c r="CP45" s="169">
        <v>0.75</v>
      </c>
      <c r="CQ45" s="169">
        <v>0.5</v>
      </c>
    </row>
    <row r="46" spans="1:95" x14ac:dyDescent="0.2">
      <c r="A46" s="6"/>
      <c r="B46" s="1">
        <v>48</v>
      </c>
      <c r="C46" s="168">
        <v>0.8</v>
      </c>
      <c r="E46" s="1">
        <v>48</v>
      </c>
      <c r="F46" s="169">
        <v>0.75</v>
      </c>
      <c r="G46" s="169">
        <v>1</v>
      </c>
      <c r="H46" s="169">
        <v>1</v>
      </c>
      <c r="I46" s="169">
        <v>1</v>
      </c>
      <c r="J46" s="169">
        <v>1</v>
      </c>
      <c r="K46" s="169">
        <v>0.75</v>
      </c>
      <c r="L46" s="169">
        <v>0.75</v>
      </c>
      <c r="M46" s="169">
        <v>0.75</v>
      </c>
      <c r="N46" s="169">
        <v>0.75</v>
      </c>
      <c r="O46" s="169">
        <v>0.75</v>
      </c>
      <c r="P46" s="169">
        <v>0.75</v>
      </c>
      <c r="Q46" s="169">
        <v>1</v>
      </c>
      <c r="R46" s="169">
        <v>1</v>
      </c>
      <c r="S46" s="169">
        <v>1</v>
      </c>
      <c r="T46" s="169">
        <v>1</v>
      </c>
      <c r="U46" s="169">
        <v>1</v>
      </c>
      <c r="V46" s="169">
        <v>1</v>
      </c>
      <c r="W46" s="169">
        <v>1</v>
      </c>
      <c r="X46" s="169">
        <v>1</v>
      </c>
      <c r="Y46" s="169">
        <v>1</v>
      </c>
      <c r="Z46" s="169">
        <v>1</v>
      </c>
      <c r="AA46" s="169">
        <v>1</v>
      </c>
      <c r="AB46" s="169">
        <v>1</v>
      </c>
      <c r="AC46" s="169">
        <v>1</v>
      </c>
      <c r="AD46" s="169">
        <v>1</v>
      </c>
      <c r="AE46" s="169">
        <v>1</v>
      </c>
      <c r="AF46" s="169">
        <v>1</v>
      </c>
      <c r="AG46" s="169">
        <v>1</v>
      </c>
      <c r="AH46" s="169">
        <v>1</v>
      </c>
      <c r="AI46" s="169">
        <v>1</v>
      </c>
      <c r="AJ46" s="169">
        <v>1</v>
      </c>
      <c r="AK46" s="169">
        <v>1</v>
      </c>
      <c r="AL46" s="169">
        <v>1</v>
      </c>
      <c r="AM46" s="169">
        <v>1</v>
      </c>
      <c r="AN46" s="169">
        <v>1</v>
      </c>
      <c r="AO46" s="169">
        <v>1</v>
      </c>
      <c r="AP46" s="169">
        <v>1</v>
      </c>
      <c r="AQ46" s="169">
        <v>1</v>
      </c>
      <c r="AR46" s="169">
        <v>1</v>
      </c>
      <c r="AS46" s="169">
        <v>1</v>
      </c>
      <c r="AT46" s="169">
        <v>1</v>
      </c>
      <c r="AU46" s="169">
        <v>1</v>
      </c>
      <c r="AV46" s="169">
        <v>1</v>
      </c>
      <c r="AW46" s="169">
        <v>1</v>
      </c>
      <c r="AX46" s="169">
        <v>1</v>
      </c>
      <c r="AY46" s="169">
        <v>1</v>
      </c>
      <c r="AZ46" s="169">
        <v>1</v>
      </c>
      <c r="BA46" s="169">
        <v>1</v>
      </c>
      <c r="BB46" s="169">
        <v>1</v>
      </c>
      <c r="BC46" s="169">
        <v>1</v>
      </c>
      <c r="BD46" s="169">
        <v>1</v>
      </c>
      <c r="BE46" s="169">
        <v>0.75</v>
      </c>
      <c r="BF46" s="169">
        <v>0.75</v>
      </c>
      <c r="BG46" s="169">
        <v>0.75</v>
      </c>
      <c r="BH46" s="169">
        <v>0.75</v>
      </c>
      <c r="BI46" s="169">
        <v>1</v>
      </c>
      <c r="BJ46" s="169">
        <v>1</v>
      </c>
      <c r="BK46" s="169">
        <v>1</v>
      </c>
      <c r="BL46" s="169">
        <v>1</v>
      </c>
      <c r="BM46" s="169">
        <v>1</v>
      </c>
      <c r="BN46" s="169">
        <v>1</v>
      </c>
      <c r="BO46" s="169">
        <v>1</v>
      </c>
      <c r="BP46" s="169">
        <v>1</v>
      </c>
      <c r="BQ46" s="169">
        <v>1</v>
      </c>
      <c r="BR46" s="169">
        <v>1</v>
      </c>
      <c r="BS46" s="169">
        <v>1</v>
      </c>
      <c r="BT46" s="169">
        <v>0.75</v>
      </c>
      <c r="BU46" s="169">
        <v>0.75</v>
      </c>
      <c r="BV46" s="169">
        <v>0.75</v>
      </c>
      <c r="BW46" s="169">
        <v>0.75</v>
      </c>
      <c r="BX46" s="169">
        <v>0.75</v>
      </c>
      <c r="BY46" s="169">
        <v>1</v>
      </c>
      <c r="BZ46" s="169">
        <v>0.75</v>
      </c>
      <c r="CA46" s="169">
        <v>0.75</v>
      </c>
      <c r="CB46" s="169">
        <v>0.75</v>
      </c>
      <c r="CC46" s="169">
        <v>0.75</v>
      </c>
      <c r="CD46" s="169">
        <v>0.75</v>
      </c>
      <c r="CE46" s="169">
        <v>0.75</v>
      </c>
      <c r="CF46" s="169">
        <v>0.75</v>
      </c>
      <c r="CG46" s="169">
        <v>0.75</v>
      </c>
      <c r="CH46" s="169">
        <v>0.75</v>
      </c>
      <c r="CI46" s="169">
        <v>0.75</v>
      </c>
      <c r="CJ46" s="169">
        <v>0.75</v>
      </c>
      <c r="CK46" s="169">
        <v>0.75</v>
      </c>
      <c r="CL46" s="169">
        <v>0.75</v>
      </c>
      <c r="CM46" s="169">
        <v>0.75</v>
      </c>
      <c r="CN46" s="169">
        <v>0.75</v>
      </c>
      <c r="CO46" s="169">
        <v>0.5</v>
      </c>
      <c r="CP46" s="169">
        <v>0.75</v>
      </c>
      <c r="CQ46" s="169">
        <v>0.5</v>
      </c>
    </row>
    <row r="47" spans="1:95" x14ac:dyDescent="0.2">
      <c r="A47" s="6"/>
      <c r="B47" s="1">
        <v>49</v>
      </c>
      <c r="C47" s="168">
        <v>1.1000000000000001</v>
      </c>
      <c r="E47" s="1">
        <v>49</v>
      </c>
      <c r="F47" s="169">
        <v>1</v>
      </c>
      <c r="G47" s="169">
        <v>1</v>
      </c>
      <c r="H47" s="169">
        <v>1</v>
      </c>
      <c r="I47" s="169">
        <v>1</v>
      </c>
      <c r="J47" s="169">
        <v>1</v>
      </c>
      <c r="K47" s="169">
        <v>0.75</v>
      </c>
      <c r="L47" s="169">
        <v>0.75</v>
      </c>
      <c r="M47" s="169">
        <v>0.75</v>
      </c>
      <c r="N47" s="169">
        <v>0.75</v>
      </c>
      <c r="O47" s="169">
        <v>0.75</v>
      </c>
      <c r="P47" s="169">
        <v>1</v>
      </c>
      <c r="Q47" s="169">
        <v>1</v>
      </c>
      <c r="R47" s="169">
        <v>1</v>
      </c>
      <c r="S47" s="169">
        <v>1</v>
      </c>
      <c r="T47" s="169">
        <v>1</v>
      </c>
      <c r="U47" s="169">
        <v>1</v>
      </c>
      <c r="V47" s="169">
        <v>1</v>
      </c>
      <c r="W47" s="169">
        <v>1</v>
      </c>
      <c r="X47" s="169">
        <v>1</v>
      </c>
      <c r="Y47" s="169">
        <v>1</v>
      </c>
      <c r="Z47" s="169">
        <v>1</v>
      </c>
      <c r="AA47" s="169">
        <v>1</v>
      </c>
      <c r="AB47" s="169">
        <v>1</v>
      </c>
      <c r="AC47" s="169">
        <v>1</v>
      </c>
      <c r="AD47" s="169">
        <v>1</v>
      </c>
      <c r="AE47" s="169">
        <v>1</v>
      </c>
      <c r="AF47" s="169">
        <v>1</v>
      </c>
      <c r="AG47" s="169">
        <v>1</v>
      </c>
      <c r="AH47" s="169">
        <v>1</v>
      </c>
      <c r="AI47" s="169">
        <v>1</v>
      </c>
      <c r="AJ47" s="169">
        <v>1</v>
      </c>
      <c r="AK47" s="169">
        <v>1</v>
      </c>
      <c r="AL47" s="169">
        <v>1</v>
      </c>
      <c r="AM47" s="169">
        <v>1</v>
      </c>
      <c r="AN47" s="169">
        <v>1</v>
      </c>
      <c r="AO47" s="169">
        <v>1</v>
      </c>
      <c r="AP47" s="169">
        <v>1</v>
      </c>
      <c r="AQ47" s="169">
        <v>1</v>
      </c>
      <c r="AR47" s="169">
        <v>1</v>
      </c>
      <c r="AS47" s="169">
        <v>1</v>
      </c>
      <c r="AT47" s="169">
        <v>1</v>
      </c>
      <c r="AU47" s="169">
        <v>1</v>
      </c>
      <c r="AV47" s="169">
        <v>1</v>
      </c>
      <c r="AW47" s="169">
        <v>1</v>
      </c>
      <c r="AX47" s="169">
        <v>1</v>
      </c>
      <c r="AY47" s="169">
        <v>1</v>
      </c>
      <c r="AZ47" s="169">
        <v>1</v>
      </c>
      <c r="BA47" s="169">
        <v>1</v>
      </c>
      <c r="BB47" s="169">
        <v>1</v>
      </c>
      <c r="BC47" s="169">
        <v>1</v>
      </c>
      <c r="BD47" s="169">
        <v>0.75</v>
      </c>
      <c r="BE47" s="169">
        <v>0.75</v>
      </c>
      <c r="BF47" s="169">
        <v>0.75</v>
      </c>
      <c r="BG47" s="169">
        <v>0.75</v>
      </c>
      <c r="BH47" s="169">
        <v>0.75</v>
      </c>
      <c r="BI47" s="169">
        <v>1</v>
      </c>
      <c r="BJ47" s="169">
        <v>1</v>
      </c>
      <c r="BK47" s="169">
        <v>1</v>
      </c>
      <c r="BL47" s="169">
        <v>1</v>
      </c>
      <c r="BM47" s="169">
        <v>1</v>
      </c>
      <c r="BN47" s="169">
        <v>1</v>
      </c>
      <c r="BO47" s="169">
        <v>1</v>
      </c>
      <c r="BP47" s="169">
        <v>1</v>
      </c>
      <c r="BQ47" s="169">
        <v>1</v>
      </c>
      <c r="BR47" s="169">
        <v>1</v>
      </c>
      <c r="BS47" s="169">
        <v>1</v>
      </c>
      <c r="BT47" s="169">
        <v>0.75</v>
      </c>
      <c r="BU47" s="169">
        <v>0.75</v>
      </c>
      <c r="BV47" s="169">
        <v>0.75</v>
      </c>
      <c r="BW47" s="169">
        <v>0.75</v>
      </c>
      <c r="BX47" s="169">
        <v>1</v>
      </c>
      <c r="BY47" s="169">
        <v>1</v>
      </c>
      <c r="BZ47" s="169">
        <v>0.75</v>
      </c>
      <c r="CA47" s="169">
        <v>0.75</v>
      </c>
      <c r="CB47" s="169">
        <v>0.75</v>
      </c>
      <c r="CC47" s="169">
        <v>0.75</v>
      </c>
      <c r="CD47" s="169">
        <v>0.75</v>
      </c>
      <c r="CE47" s="169">
        <v>0.75</v>
      </c>
      <c r="CF47" s="169">
        <v>0.75</v>
      </c>
      <c r="CG47" s="169">
        <v>0.75</v>
      </c>
      <c r="CH47" s="169">
        <v>0.75</v>
      </c>
      <c r="CI47" s="169">
        <v>0.75</v>
      </c>
      <c r="CJ47" s="169">
        <v>0.75</v>
      </c>
      <c r="CK47" s="169">
        <v>0.75</v>
      </c>
      <c r="CL47" s="169">
        <v>0.75</v>
      </c>
      <c r="CM47" s="169">
        <v>0.75</v>
      </c>
      <c r="CN47" s="169">
        <v>0.75</v>
      </c>
      <c r="CO47" s="169">
        <v>0.5</v>
      </c>
      <c r="CP47" s="169">
        <v>0.75</v>
      </c>
      <c r="CQ47" s="169">
        <v>0.5</v>
      </c>
    </row>
    <row r="48" spans="1:95" x14ac:dyDescent="0.2">
      <c r="A48" s="6"/>
      <c r="B48" s="1">
        <v>50</v>
      </c>
      <c r="C48" s="168">
        <v>0.7</v>
      </c>
      <c r="E48" s="1">
        <v>50</v>
      </c>
      <c r="F48" s="169">
        <v>0.75</v>
      </c>
      <c r="G48" s="169">
        <v>0.75</v>
      </c>
      <c r="H48" s="169">
        <v>1</v>
      </c>
      <c r="I48" s="169">
        <v>0.75</v>
      </c>
      <c r="J48" s="169">
        <v>0.75</v>
      </c>
      <c r="K48" s="169">
        <v>0.75</v>
      </c>
      <c r="L48" s="169">
        <v>0.75</v>
      </c>
      <c r="M48" s="169">
        <v>0.75</v>
      </c>
      <c r="N48" s="169">
        <v>0.75</v>
      </c>
      <c r="O48" s="169">
        <v>0.75</v>
      </c>
      <c r="P48" s="169">
        <v>0.75</v>
      </c>
      <c r="Q48" s="169">
        <v>0.75</v>
      </c>
      <c r="R48" s="169">
        <v>1</v>
      </c>
      <c r="S48" s="169">
        <v>1</v>
      </c>
      <c r="T48" s="169">
        <v>1</v>
      </c>
      <c r="U48" s="169">
        <v>1</v>
      </c>
      <c r="V48" s="169">
        <v>1</v>
      </c>
      <c r="W48" s="169">
        <v>1</v>
      </c>
      <c r="X48" s="169">
        <v>1</v>
      </c>
      <c r="Y48" s="169">
        <v>1</v>
      </c>
      <c r="Z48" s="169">
        <v>1</v>
      </c>
      <c r="AA48" s="169">
        <v>1</v>
      </c>
      <c r="AB48" s="169">
        <v>1</v>
      </c>
      <c r="AC48" s="169">
        <v>1</v>
      </c>
      <c r="AD48" s="169">
        <v>1</v>
      </c>
      <c r="AE48" s="169">
        <v>1</v>
      </c>
      <c r="AF48" s="169">
        <v>1</v>
      </c>
      <c r="AG48" s="169">
        <v>1</v>
      </c>
      <c r="AH48" s="169">
        <v>1</v>
      </c>
      <c r="AI48" s="169">
        <v>1</v>
      </c>
      <c r="AJ48" s="169">
        <v>1</v>
      </c>
      <c r="AK48" s="169">
        <v>1</v>
      </c>
      <c r="AL48" s="169">
        <v>1</v>
      </c>
      <c r="AM48" s="169">
        <v>1</v>
      </c>
      <c r="AN48" s="169">
        <v>1</v>
      </c>
      <c r="AO48" s="169">
        <v>1</v>
      </c>
      <c r="AP48" s="169">
        <v>1</v>
      </c>
      <c r="AQ48" s="169">
        <v>1</v>
      </c>
      <c r="AR48" s="169">
        <v>1</v>
      </c>
      <c r="AS48" s="169">
        <v>1</v>
      </c>
      <c r="AT48" s="169">
        <v>1</v>
      </c>
      <c r="AU48" s="169">
        <v>1</v>
      </c>
      <c r="AV48" s="169">
        <v>1</v>
      </c>
      <c r="AW48" s="169">
        <v>1</v>
      </c>
      <c r="AX48" s="169">
        <v>1</v>
      </c>
      <c r="AY48" s="169">
        <v>1</v>
      </c>
      <c r="AZ48" s="169">
        <v>1</v>
      </c>
      <c r="BA48" s="169">
        <v>1</v>
      </c>
      <c r="BB48" s="169">
        <v>1</v>
      </c>
      <c r="BC48" s="169">
        <v>1</v>
      </c>
      <c r="BD48" s="169">
        <v>1</v>
      </c>
      <c r="BE48" s="169">
        <v>1</v>
      </c>
      <c r="BF48" s="169">
        <v>0.75</v>
      </c>
      <c r="BG48" s="169">
        <v>0.75</v>
      </c>
      <c r="BH48" s="169">
        <v>0.75</v>
      </c>
      <c r="BI48" s="169">
        <v>1</v>
      </c>
      <c r="BJ48" s="169">
        <v>1</v>
      </c>
      <c r="BK48" s="169">
        <v>1</v>
      </c>
      <c r="BL48" s="169">
        <v>1</v>
      </c>
      <c r="BM48" s="169">
        <v>1</v>
      </c>
      <c r="BN48" s="169">
        <v>1</v>
      </c>
      <c r="BO48" s="169">
        <v>1</v>
      </c>
      <c r="BP48" s="169">
        <v>1</v>
      </c>
      <c r="BQ48" s="169">
        <v>1</v>
      </c>
      <c r="BR48" s="169">
        <v>1</v>
      </c>
      <c r="BS48" s="169">
        <v>1</v>
      </c>
      <c r="BT48" s="169">
        <v>0.75</v>
      </c>
      <c r="BU48" s="169">
        <v>0.75</v>
      </c>
      <c r="BV48" s="169">
        <v>0.75</v>
      </c>
      <c r="BW48" s="169">
        <v>0.75</v>
      </c>
      <c r="BX48" s="169">
        <v>0.75</v>
      </c>
      <c r="BY48" s="169">
        <v>1</v>
      </c>
      <c r="BZ48" s="169">
        <v>0.75</v>
      </c>
      <c r="CA48" s="169">
        <v>0.75</v>
      </c>
      <c r="CB48" s="169">
        <v>0.75</v>
      </c>
      <c r="CC48" s="169">
        <v>0.75</v>
      </c>
      <c r="CD48" s="169">
        <v>0.75</v>
      </c>
      <c r="CE48" s="169">
        <v>0.75</v>
      </c>
      <c r="CF48" s="169">
        <v>0.5</v>
      </c>
      <c r="CG48" s="169">
        <v>0.5</v>
      </c>
      <c r="CH48" s="169">
        <v>0.75</v>
      </c>
      <c r="CI48" s="169">
        <v>0.5</v>
      </c>
      <c r="CJ48" s="169">
        <v>0.5</v>
      </c>
      <c r="CK48" s="169">
        <v>0.75</v>
      </c>
      <c r="CL48" s="169">
        <v>0.75</v>
      </c>
      <c r="CM48" s="169">
        <v>0.75</v>
      </c>
      <c r="CN48" s="169">
        <v>0.75</v>
      </c>
      <c r="CO48" s="169">
        <v>0.5</v>
      </c>
      <c r="CP48" s="169">
        <v>0.5</v>
      </c>
      <c r="CQ48" s="169">
        <v>0.5</v>
      </c>
    </row>
    <row r="49" spans="1:95" x14ac:dyDescent="0.2">
      <c r="A49" s="6"/>
      <c r="B49" s="1">
        <v>51</v>
      </c>
      <c r="C49" s="168">
        <v>1</v>
      </c>
      <c r="E49" s="1">
        <v>51</v>
      </c>
      <c r="F49" s="169">
        <v>0.75</v>
      </c>
      <c r="G49" s="169">
        <v>1</v>
      </c>
      <c r="H49" s="169">
        <v>1</v>
      </c>
      <c r="I49" s="169">
        <v>1</v>
      </c>
      <c r="J49" s="169">
        <v>0.75</v>
      </c>
      <c r="K49" s="169">
        <v>0.75</v>
      </c>
      <c r="L49" s="169">
        <v>0.75</v>
      </c>
      <c r="M49" s="169">
        <v>0.75</v>
      </c>
      <c r="N49" s="169">
        <v>0.75</v>
      </c>
      <c r="O49" s="169">
        <v>0.75</v>
      </c>
      <c r="P49" s="169">
        <v>0.75</v>
      </c>
      <c r="Q49" s="169">
        <v>1</v>
      </c>
      <c r="R49" s="169">
        <v>1</v>
      </c>
      <c r="S49" s="169">
        <v>1</v>
      </c>
      <c r="T49" s="169">
        <v>1</v>
      </c>
      <c r="U49" s="169">
        <v>1</v>
      </c>
      <c r="V49" s="169">
        <v>1</v>
      </c>
      <c r="W49" s="169">
        <v>1</v>
      </c>
      <c r="X49" s="169">
        <v>1</v>
      </c>
      <c r="Y49" s="169">
        <v>1</v>
      </c>
      <c r="Z49" s="169">
        <v>1</v>
      </c>
      <c r="AA49" s="169">
        <v>1</v>
      </c>
      <c r="AB49" s="169">
        <v>1</v>
      </c>
      <c r="AC49" s="169">
        <v>1</v>
      </c>
      <c r="AD49" s="169">
        <v>1</v>
      </c>
      <c r="AE49" s="169">
        <v>1</v>
      </c>
      <c r="AF49" s="169">
        <v>1</v>
      </c>
      <c r="AG49" s="169">
        <v>1</v>
      </c>
      <c r="AH49" s="169">
        <v>1</v>
      </c>
      <c r="AI49" s="169">
        <v>1</v>
      </c>
      <c r="AJ49" s="169">
        <v>1</v>
      </c>
      <c r="AK49" s="169">
        <v>1</v>
      </c>
      <c r="AL49" s="169">
        <v>1</v>
      </c>
      <c r="AM49" s="169">
        <v>1</v>
      </c>
      <c r="AN49" s="169">
        <v>1</v>
      </c>
      <c r="AO49" s="169">
        <v>1</v>
      </c>
      <c r="AP49" s="169">
        <v>1</v>
      </c>
      <c r="AQ49" s="169">
        <v>1</v>
      </c>
      <c r="AR49" s="169">
        <v>1</v>
      </c>
      <c r="AS49" s="169">
        <v>1</v>
      </c>
      <c r="AT49" s="169">
        <v>1</v>
      </c>
      <c r="AU49" s="169">
        <v>1</v>
      </c>
      <c r="AV49" s="169">
        <v>1</v>
      </c>
      <c r="AW49" s="169">
        <v>1</v>
      </c>
      <c r="AX49" s="169">
        <v>1</v>
      </c>
      <c r="AY49" s="169">
        <v>1</v>
      </c>
      <c r="AZ49" s="169">
        <v>1</v>
      </c>
      <c r="BA49" s="169">
        <v>1</v>
      </c>
      <c r="BB49" s="169">
        <v>1</v>
      </c>
      <c r="BC49" s="169">
        <v>1</v>
      </c>
      <c r="BD49" s="169">
        <v>1</v>
      </c>
      <c r="BE49" s="169">
        <v>0.75</v>
      </c>
      <c r="BF49" s="169">
        <v>0.75</v>
      </c>
      <c r="BG49" s="169">
        <v>0.75</v>
      </c>
      <c r="BH49" s="169">
        <v>0.75</v>
      </c>
      <c r="BI49" s="169">
        <v>1</v>
      </c>
      <c r="BJ49" s="169">
        <v>1</v>
      </c>
      <c r="BK49" s="169">
        <v>1</v>
      </c>
      <c r="BL49" s="169">
        <v>1</v>
      </c>
      <c r="BM49" s="169">
        <v>1</v>
      </c>
      <c r="BN49" s="169">
        <v>1</v>
      </c>
      <c r="BO49" s="169">
        <v>1</v>
      </c>
      <c r="BP49" s="169">
        <v>1</v>
      </c>
      <c r="BQ49" s="169">
        <v>1</v>
      </c>
      <c r="BR49" s="169">
        <v>1</v>
      </c>
      <c r="BS49" s="169">
        <v>1</v>
      </c>
      <c r="BT49" s="169">
        <v>0.75</v>
      </c>
      <c r="BU49" s="169">
        <v>0.75</v>
      </c>
      <c r="BV49" s="169">
        <v>0.75</v>
      </c>
      <c r="BW49" s="169">
        <v>0.75</v>
      </c>
      <c r="BX49" s="169">
        <v>0.75</v>
      </c>
      <c r="BY49" s="169">
        <v>1</v>
      </c>
      <c r="BZ49" s="169">
        <v>0.75</v>
      </c>
      <c r="CA49" s="169">
        <v>0.75</v>
      </c>
      <c r="CB49" s="169">
        <v>0.75</v>
      </c>
      <c r="CC49" s="169">
        <v>0.75</v>
      </c>
      <c r="CD49" s="169">
        <v>0.75</v>
      </c>
      <c r="CE49" s="169">
        <v>0.75</v>
      </c>
      <c r="CF49" s="169">
        <v>0.5</v>
      </c>
      <c r="CG49" s="169">
        <v>0.5</v>
      </c>
      <c r="CH49" s="169">
        <v>0.75</v>
      </c>
      <c r="CI49" s="169">
        <v>0.5</v>
      </c>
      <c r="CJ49" s="169">
        <v>0.75</v>
      </c>
      <c r="CK49" s="169">
        <v>0.75</v>
      </c>
      <c r="CL49" s="169">
        <v>0.75</v>
      </c>
      <c r="CM49" s="169">
        <v>0.75</v>
      </c>
      <c r="CN49" s="169">
        <v>0.75</v>
      </c>
      <c r="CO49" s="169">
        <v>0.5</v>
      </c>
      <c r="CP49" s="169">
        <v>0.75</v>
      </c>
      <c r="CQ49" s="169">
        <v>0.5</v>
      </c>
    </row>
    <row r="50" spans="1:95" x14ac:dyDescent="0.2">
      <c r="A50" s="6"/>
      <c r="B50" s="1">
        <v>52</v>
      </c>
      <c r="C50" s="168">
        <v>0.9</v>
      </c>
      <c r="E50" s="1">
        <v>52</v>
      </c>
      <c r="F50" s="169">
        <v>0.75</v>
      </c>
      <c r="G50" s="169">
        <v>0.75</v>
      </c>
      <c r="H50" s="169">
        <v>1</v>
      </c>
      <c r="I50" s="169">
        <v>1</v>
      </c>
      <c r="J50" s="169">
        <v>0.75</v>
      </c>
      <c r="K50" s="169">
        <v>0.75</v>
      </c>
      <c r="L50" s="169">
        <v>0.75</v>
      </c>
      <c r="M50" s="169">
        <v>0.75</v>
      </c>
      <c r="N50" s="169">
        <v>0.75</v>
      </c>
      <c r="O50" s="169">
        <v>0.75</v>
      </c>
      <c r="P50" s="169">
        <v>0.75</v>
      </c>
      <c r="Q50" s="169">
        <v>0.75</v>
      </c>
      <c r="R50" s="169">
        <v>1</v>
      </c>
      <c r="S50" s="169">
        <v>1</v>
      </c>
      <c r="T50" s="169">
        <v>1</v>
      </c>
      <c r="U50" s="169">
        <v>1</v>
      </c>
      <c r="V50" s="169">
        <v>1</v>
      </c>
      <c r="W50" s="169">
        <v>1</v>
      </c>
      <c r="X50" s="169">
        <v>1</v>
      </c>
      <c r="Y50" s="169">
        <v>1</v>
      </c>
      <c r="Z50" s="169">
        <v>1</v>
      </c>
      <c r="AA50" s="169">
        <v>1</v>
      </c>
      <c r="AB50" s="169">
        <v>1</v>
      </c>
      <c r="AC50" s="169">
        <v>1</v>
      </c>
      <c r="AD50" s="169">
        <v>1</v>
      </c>
      <c r="AE50" s="169">
        <v>1</v>
      </c>
      <c r="AF50" s="169">
        <v>1</v>
      </c>
      <c r="AG50" s="169">
        <v>1</v>
      </c>
      <c r="AH50" s="169">
        <v>1</v>
      </c>
      <c r="AI50" s="169">
        <v>1</v>
      </c>
      <c r="AJ50" s="169">
        <v>1</v>
      </c>
      <c r="AK50" s="169">
        <v>1</v>
      </c>
      <c r="AL50" s="169">
        <v>1</v>
      </c>
      <c r="AM50" s="169">
        <v>1</v>
      </c>
      <c r="AN50" s="169">
        <v>1</v>
      </c>
      <c r="AO50" s="169">
        <v>1</v>
      </c>
      <c r="AP50" s="169">
        <v>1</v>
      </c>
      <c r="AQ50" s="169">
        <v>1</v>
      </c>
      <c r="AR50" s="169">
        <v>1</v>
      </c>
      <c r="AS50" s="169">
        <v>1</v>
      </c>
      <c r="AT50" s="169">
        <v>1</v>
      </c>
      <c r="AU50" s="169">
        <v>1</v>
      </c>
      <c r="AV50" s="169">
        <v>1</v>
      </c>
      <c r="AW50" s="169">
        <v>1</v>
      </c>
      <c r="AX50" s="169">
        <v>1</v>
      </c>
      <c r="AY50" s="169">
        <v>1</v>
      </c>
      <c r="AZ50" s="169">
        <v>1</v>
      </c>
      <c r="BA50" s="169">
        <v>1</v>
      </c>
      <c r="BB50" s="169">
        <v>1</v>
      </c>
      <c r="BC50" s="169">
        <v>1</v>
      </c>
      <c r="BD50" s="169">
        <v>1</v>
      </c>
      <c r="BE50" s="169">
        <v>0.75</v>
      </c>
      <c r="BF50" s="169">
        <v>0.75</v>
      </c>
      <c r="BG50" s="169">
        <v>0.75</v>
      </c>
      <c r="BH50" s="169">
        <v>0.75</v>
      </c>
      <c r="BI50" s="169">
        <v>1</v>
      </c>
      <c r="BJ50" s="169">
        <v>1</v>
      </c>
      <c r="BK50" s="169">
        <v>1</v>
      </c>
      <c r="BL50" s="169">
        <v>1</v>
      </c>
      <c r="BM50" s="169">
        <v>1</v>
      </c>
      <c r="BN50" s="169">
        <v>1</v>
      </c>
      <c r="BO50" s="169">
        <v>1</v>
      </c>
      <c r="BP50" s="169">
        <v>1</v>
      </c>
      <c r="BQ50" s="169">
        <v>1</v>
      </c>
      <c r="BR50" s="169">
        <v>1</v>
      </c>
      <c r="BS50" s="169">
        <v>1</v>
      </c>
      <c r="BT50" s="169">
        <v>1</v>
      </c>
      <c r="BU50" s="169">
        <v>0.75</v>
      </c>
      <c r="BV50" s="169">
        <v>0.75</v>
      </c>
      <c r="BW50" s="169">
        <v>0.75</v>
      </c>
      <c r="BX50" s="169">
        <v>0.75</v>
      </c>
      <c r="BY50" s="169">
        <v>1</v>
      </c>
      <c r="BZ50" s="169">
        <v>0.75</v>
      </c>
      <c r="CA50" s="169">
        <v>0.75</v>
      </c>
      <c r="CB50" s="169">
        <v>0.75</v>
      </c>
      <c r="CC50" s="169">
        <v>0.75</v>
      </c>
      <c r="CD50" s="169">
        <v>0.75</v>
      </c>
      <c r="CE50" s="169">
        <v>0.75</v>
      </c>
      <c r="CF50" s="169">
        <v>0.5</v>
      </c>
      <c r="CG50" s="169">
        <v>0.5</v>
      </c>
      <c r="CH50" s="169">
        <v>0.75</v>
      </c>
      <c r="CI50" s="169">
        <v>0.5</v>
      </c>
      <c r="CJ50" s="169">
        <v>0.75</v>
      </c>
      <c r="CK50" s="169">
        <v>0.75</v>
      </c>
      <c r="CL50" s="169">
        <v>0.75</v>
      </c>
      <c r="CM50" s="169">
        <v>0.75</v>
      </c>
      <c r="CN50" s="169">
        <v>0.75</v>
      </c>
      <c r="CO50" s="169">
        <v>0.5</v>
      </c>
      <c r="CP50" s="169">
        <v>0.5</v>
      </c>
      <c r="CQ50" s="169">
        <v>0.5</v>
      </c>
    </row>
    <row r="51" spans="1:95" x14ac:dyDescent="0.2">
      <c r="A51" s="6"/>
      <c r="B51" s="1">
        <v>53</v>
      </c>
      <c r="C51" s="168">
        <v>1</v>
      </c>
      <c r="E51" s="1">
        <v>53</v>
      </c>
      <c r="F51" s="169">
        <v>1</v>
      </c>
      <c r="G51" s="169">
        <v>1</v>
      </c>
      <c r="H51" s="169">
        <v>1</v>
      </c>
      <c r="I51" s="169">
        <v>1</v>
      </c>
      <c r="J51" s="169">
        <v>1</v>
      </c>
      <c r="K51" s="169">
        <v>0.75</v>
      </c>
      <c r="L51" s="169">
        <v>0.75</v>
      </c>
      <c r="M51" s="169">
        <v>0.75</v>
      </c>
      <c r="N51" s="169">
        <v>0.75</v>
      </c>
      <c r="O51" s="169">
        <v>0.75</v>
      </c>
      <c r="P51" s="169">
        <v>0.75</v>
      </c>
      <c r="Q51" s="169">
        <v>1</v>
      </c>
      <c r="R51" s="169">
        <v>1</v>
      </c>
      <c r="S51" s="169">
        <v>1</v>
      </c>
      <c r="T51" s="169">
        <v>1</v>
      </c>
      <c r="U51" s="169">
        <v>1</v>
      </c>
      <c r="V51" s="169">
        <v>1</v>
      </c>
      <c r="W51" s="169">
        <v>1</v>
      </c>
      <c r="X51" s="169">
        <v>1</v>
      </c>
      <c r="Y51" s="169">
        <v>1</v>
      </c>
      <c r="Z51" s="169">
        <v>1</v>
      </c>
      <c r="AA51" s="169">
        <v>1</v>
      </c>
      <c r="AB51" s="169">
        <v>1</v>
      </c>
      <c r="AC51" s="169">
        <v>1</v>
      </c>
      <c r="AD51" s="169">
        <v>1</v>
      </c>
      <c r="AE51" s="169">
        <v>1</v>
      </c>
      <c r="AF51" s="169">
        <v>1</v>
      </c>
      <c r="AG51" s="169">
        <v>1</v>
      </c>
      <c r="AH51" s="169">
        <v>1</v>
      </c>
      <c r="AI51" s="169">
        <v>1</v>
      </c>
      <c r="AJ51" s="169">
        <v>1</v>
      </c>
      <c r="AK51" s="169">
        <v>1</v>
      </c>
      <c r="AL51" s="169">
        <v>1</v>
      </c>
      <c r="AM51" s="169">
        <v>1</v>
      </c>
      <c r="AN51" s="169">
        <v>1</v>
      </c>
      <c r="AO51" s="169">
        <v>1</v>
      </c>
      <c r="AP51" s="169">
        <v>1</v>
      </c>
      <c r="AQ51" s="169">
        <v>1</v>
      </c>
      <c r="AR51" s="169">
        <v>1</v>
      </c>
      <c r="AS51" s="169">
        <v>1</v>
      </c>
      <c r="AT51" s="169">
        <v>1</v>
      </c>
      <c r="AU51" s="169">
        <v>1</v>
      </c>
      <c r="AV51" s="169">
        <v>1</v>
      </c>
      <c r="AW51" s="169">
        <v>1</v>
      </c>
      <c r="AX51" s="169">
        <v>1</v>
      </c>
      <c r="AY51" s="169">
        <v>1</v>
      </c>
      <c r="AZ51" s="169">
        <v>1</v>
      </c>
      <c r="BA51" s="169">
        <v>1</v>
      </c>
      <c r="BB51" s="169">
        <v>1</v>
      </c>
      <c r="BC51" s="169">
        <v>1</v>
      </c>
      <c r="BD51" s="169">
        <v>1</v>
      </c>
      <c r="BE51" s="169">
        <v>0.75</v>
      </c>
      <c r="BF51" s="169">
        <v>0.75</v>
      </c>
      <c r="BG51" s="169">
        <v>0.75</v>
      </c>
      <c r="BH51" s="169">
        <v>0.75</v>
      </c>
      <c r="BI51" s="169">
        <v>1</v>
      </c>
      <c r="BJ51" s="169">
        <v>1</v>
      </c>
      <c r="BK51" s="169">
        <v>1</v>
      </c>
      <c r="BL51" s="169">
        <v>1</v>
      </c>
      <c r="BM51" s="169">
        <v>1</v>
      </c>
      <c r="BN51" s="169">
        <v>1</v>
      </c>
      <c r="BO51" s="169">
        <v>1</v>
      </c>
      <c r="BP51" s="169">
        <v>1</v>
      </c>
      <c r="BQ51" s="169">
        <v>1</v>
      </c>
      <c r="BR51" s="169">
        <v>1</v>
      </c>
      <c r="BS51" s="169">
        <v>1</v>
      </c>
      <c r="BT51" s="169">
        <v>1</v>
      </c>
      <c r="BU51" s="169">
        <v>0.75</v>
      </c>
      <c r="BV51" s="169">
        <v>0.75</v>
      </c>
      <c r="BW51" s="169">
        <v>0.75</v>
      </c>
      <c r="BX51" s="169">
        <v>1</v>
      </c>
      <c r="BY51" s="169">
        <v>1</v>
      </c>
      <c r="BZ51" s="169">
        <v>1</v>
      </c>
      <c r="CA51" s="169">
        <v>0.75</v>
      </c>
      <c r="CB51" s="169">
        <v>0.75</v>
      </c>
      <c r="CC51" s="169">
        <v>0.75</v>
      </c>
      <c r="CD51" s="169">
        <v>0.75</v>
      </c>
      <c r="CE51" s="169">
        <v>0.75</v>
      </c>
      <c r="CF51" s="169">
        <v>0.5</v>
      </c>
      <c r="CG51" s="169">
        <v>0.5</v>
      </c>
      <c r="CH51" s="169">
        <v>0.75</v>
      </c>
      <c r="CI51" s="169">
        <v>0.5</v>
      </c>
      <c r="CJ51" s="169">
        <v>0.75</v>
      </c>
      <c r="CK51" s="169">
        <v>0.75</v>
      </c>
      <c r="CL51" s="169">
        <v>0.75</v>
      </c>
      <c r="CM51" s="169">
        <v>0.75</v>
      </c>
      <c r="CN51" s="169">
        <v>0.75</v>
      </c>
      <c r="CO51" s="169">
        <v>0.5</v>
      </c>
      <c r="CP51" s="169">
        <v>0.75</v>
      </c>
      <c r="CQ51" s="169">
        <v>0.5</v>
      </c>
    </row>
    <row r="52" spans="1:95" x14ac:dyDescent="0.2">
      <c r="A52" s="6"/>
      <c r="B52" s="1">
        <v>54</v>
      </c>
      <c r="C52" s="168">
        <v>0.7</v>
      </c>
      <c r="E52" s="1">
        <v>54</v>
      </c>
      <c r="F52" s="169">
        <v>0.75</v>
      </c>
      <c r="G52" s="169">
        <v>0.75</v>
      </c>
      <c r="H52" s="169">
        <v>1</v>
      </c>
      <c r="I52" s="169">
        <v>0.75</v>
      </c>
      <c r="J52" s="169">
        <v>0.75</v>
      </c>
      <c r="K52" s="169">
        <v>0.75</v>
      </c>
      <c r="L52" s="169">
        <v>0.75</v>
      </c>
      <c r="M52" s="169">
        <v>0.75</v>
      </c>
      <c r="N52" s="169">
        <v>0.75</v>
      </c>
      <c r="O52" s="169">
        <v>0.75</v>
      </c>
      <c r="P52" s="169">
        <v>0.75</v>
      </c>
      <c r="Q52" s="169">
        <v>0.75</v>
      </c>
      <c r="R52" s="169">
        <v>0.75</v>
      </c>
      <c r="S52" s="169">
        <v>0.75</v>
      </c>
      <c r="T52" s="169">
        <v>1</v>
      </c>
      <c r="U52" s="169">
        <v>1</v>
      </c>
      <c r="V52" s="169">
        <v>1</v>
      </c>
      <c r="W52" s="169">
        <v>1</v>
      </c>
      <c r="X52" s="169">
        <v>1</v>
      </c>
      <c r="Y52" s="169">
        <v>1</v>
      </c>
      <c r="Z52" s="169">
        <v>1</v>
      </c>
      <c r="AA52" s="169">
        <v>1</v>
      </c>
      <c r="AB52" s="169">
        <v>1</v>
      </c>
      <c r="AC52" s="169">
        <v>1</v>
      </c>
      <c r="AD52" s="169">
        <v>1</v>
      </c>
      <c r="AE52" s="169">
        <v>1</v>
      </c>
      <c r="AF52" s="169">
        <v>1</v>
      </c>
      <c r="AG52" s="169">
        <v>1</v>
      </c>
      <c r="AH52" s="169">
        <v>1</v>
      </c>
      <c r="AI52" s="169">
        <v>1</v>
      </c>
      <c r="AJ52" s="169">
        <v>1</v>
      </c>
      <c r="AK52" s="169">
        <v>1</v>
      </c>
      <c r="AL52" s="169">
        <v>1</v>
      </c>
      <c r="AM52" s="169">
        <v>1</v>
      </c>
      <c r="AN52" s="169">
        <v>1</v>
      </c>
      <c r="AO52" s="169">
        <v>1</v>
      </c>
      <c r="AP52" s="169">
        <v>1</v>
      </c>
      <c r="AQ52" s="169">
        <v>1</v>
      </c>
      <c r="AR52" s="169">
        <v>1</v>
      </c>
      <c r="AS52" s="169">
        <v>1</v>
      </c>
      <c r="AT52" s="169">
        <v>1</v>
      </c>
      <c r="AU52" s="169">
        <v>1</v>
      </c>
      <c r="AV52" s="169">
        <v>1</v>
      </c>
      <c r="AW52" s="169">
        <v>1</v>
      </c>
      <c r="AX52" s="169">
        <v>1</v>
      </c>
      <c r="AY52" s="169">
        <v>1</v>
      </c>
      <c r="AZ52" s="169">
        <v>1</v>
      </c>
      <c r="BA52" s="169">
        <v>1</v>
      </c>
      <c r="BB52" s="169">
        <v>1</v>
      </c>
      <c r="BC52" s="169">
        <v>1</v>
      </c>
      <c r="BD52" s="169">
        <v>1</v>
      </c>
      <c r="BE52" s="169">
        <v>1</v>
      </c>
      <c r="BF52" s="169">
        <v>0.75</v>
      </c>
      <c r="BG52" s="169">
        <v>0.75</v>
      </c>
      <c r="BH52" s="169">
        <v>0.75</v>
      </c>
      <c r="BI52" s="169">
        <v>1</v>
      </c>
      <c r="BJ52" s="169">
        <v>1</v>
      </c>
      <c r="BK52" s="169">
        <v>1</v>
      </c>
      <c r="BL52" s="169">
        <v>1</v>
      </c>
      <c r="BM52" s="169">
        <v>1</v>
      </c>
      <c r="BN52" s="169">
        <v>1</v>
      </c>
      <c r="BO52" s="169">
        <v>1</v>
      </c>
      <c r="BP52" s="169">
        <v>1</v>
      </c>
      <c r="BQ52" s="169">
        <v>1</v>
      </c>
      <c r="BR52" s="169">
        <v>1</v>
      </c>
      <c r="BS52" s="169">
        <v>1</v>
      </c>
      <c r="BT52" s="169">
        <v>1</v>
      </c>
      <c r="BU52" s="169">
        <v>0.75</v>
      </c>
      <c r="BV52" s="169">
        <v>0.75</v>
      </c>
      <c r="BW52" s="169">
        <v>0.75</v>
      </c>
      <c r="BX52" s="169">
        <v>0.75</v>
      </c>
      <c r="BY52" s="169">
        <v>1</v>
      </c>
      <c r="BZ52" s="169">
        <v>0.75</v>
      </c>
      <c r="CA52" s="169">
        <v>0.75</v>
      </c>
      <c r="CB52" s="169">
        <v>0.75</v>
      </c>
      <c r="CC52" s="169">
        <v>0.75</v>
      </c>
      <c r="CD52" s="169">
        <v>0.75</v>
      </c>
      <c r="CE52" s="169">
        <v>0.75</v>
      </c>
      <c r="CF52" s="169">
        <v>0.5</v>
      </c>
      <c r="CG52" s="169">
        <v>0.5</v>
      </c>
      <c r="CH52" s="169">
        <v>0.5</v>
      </c>
      <c r="CI52" s="169">
        <v>0.5</v>
      </c>
      <c r="CJ52" s="169">
        <v>0.5</v>
      </c>
      <c r="CK52" s="169">
        <v>0.5</v>
      </c>
      <c r="CL52" s="169">
        <v>0.75</v>
      </c>
      <c r="CM52" s="169">
        <v>0.75</v>
      </c>
      <c r="CN52" s="169">
        <v>0.75</v>
      </c>
      <c r="CO52" s="169">
        <v>0.5</v>
      </c>
      <c r="CP52" s="169">
        <v>0.5</v>
      </c>
      <c r="CQ52" s="169">
        <v>0.5</v>
      </c>
    </row>
    <row r="53" spans="1:95" x14ac:dyDescent="0.2">
      <c r="A53" s="6"/>
      <c r="B53" s="1">
        <v>55</v>
      </c>
      <c r="C53" s="168">
        <v>0.7</v>
      </c>
      <c r="E53" s="1">
        <v>55</v>
      </c>
      <c r="F53" s="169">
        <v>0.75</v>
      </c>
      <c r="G53" s="169">
        <v>0.75</v>
      </c>
      <c r="H53" s="169">
        <v>0.75</v>
      </c>
      <c r="I53" s="169">
        <v>0.75</v>
      </c>
      <c r="J53" s="169">
        <v>0.75</v>
      </c>
      <c r="K53" s="169">
        <v>0.75</v>
      </c>
      <c r="L53" s="169">
        <v>0.75</v>
      </c>
      <c r="M53" s="169">
        <v>0.5</v>
      </c>
      <c r="N53" s="169">
        <v>0.75</v>
      </c>
      <c r="O53" s="169">
        <v>0.75</v>
      </c>
      <c r="P53" s="169">
        <v>0.75</v>
      </c>
      <c r="Q53" s="169">
        <v>0.75</v>
      </c>
      <c r="R53" s="169">
        <v>0.75</v>
      </c>
      <c r="S53" s="169">
        <v>0.75</v>
      </c>
      <c r="T53" s="169">
        <v>0.75</v>
      </c>
      <c r="U53" s="169">
        <v>0.75</v>
      </c>
      <c r="V53" s="169">
        <v>0.75</v>
      </c>
      <c r="W53" s="169">
        <v>0.75</v>
      </c>
      <c r="X53" s="169">
        <v>1</v>
      </c>
      <c r="Y53" s="169">
        <v>1</v>
      </c>
      <c r="Z53" s="169">
        <v>1</v>
      </c>
      <c r="AA53" s="169">
        <v>0.75</v>
      </c>
      <c r="AB53" s="169">
        <v>1</v>
      </c>
      <c r="AC53" s="169">
        <v>1</v>
      </c>
      <c r="AD53" s="169">
        <v>1</v>
      </c>
      <c r="AE53" s="169">
        <v>1</v>
      </c>
      <c r="AF53" s="169">
        <v>0.75</v>
      </c>
      <c r="AG53" s="169">
        <v>0.75</v>
      </c>
      <c r="AH53" s="169">
        <v>0.75</v>
      </c>
      <c r="AI53" s="169">
        <v>1</v>
      </c>
      <c r="AJ53" s="169">
        <v>1</v>
      </c>
      <c r="AK53" s="169">
        <v>1</v>
      </c>
      <c r="AL53" s="169">
        <v>1</v>
      </c>
      <c r="AM53" s="169">
        <v>1</v>
      </c>
      <c r="AN53" s="169">
        <v>1</v>
      </c>
      <c r="AO53" s="169">
        <v>1</v>
      </c>
      <c r="AP53" s="169">
        <v>1</v>
      </c>
      <c r="AQ53" s="169">
        <v>1</v>
      </c>
      <c r="AR53" s="169">
        <v>1</v>
      </c>
      <c r="AS53" s="169">
        <v>1</v>
      </c>
      <c r="AT53" s="169">
        <v>1</v>
      </c>
      <c r="AU53" s="169">
        <v>1</v>
      </c>
      <c r="AV53" s="169">
        <v>1</v>
      </c>
      <c r="AW53" s="169">
        <v>1</v>
      </c>
      <c r="AX53" s="169">
        <v>1</v>
      </c>
      <c r="AY53" s="169">
        <v>1</v>
      </c>
      <c r="AZ53" s="169">
        <v>1</v>
      </c>
      <c r="BA53" s="169">
        <v>1</v>
      </c>
      <c r="BB53" s="169">
        <v>1</v>
      </c>
      <c r="BC53" s="169">
        <v>1</v>
      </c>
      <c r="BD53" s="169">
        <v>1</v>
      </c>
      <c r="BE53" s="169">
        <v>1</v>
      </c>
      <c r="BF53" s="169">
        <v>1</v>
      </c>
      <c r="BG53" s="169">
        <v>1</v>
      </c>
      <c r="BH53" s="169">
        <v>1</v>
      </c>
      <c r="BI53" s="169">
        <v>1</v>
      </c>
      <c r="BJ53" s="169">
        <v>1</v>
      </c>
      <c r="BK53" s="169">
        <v>1</v>
      </c>
      <c r="BL53" s="169">
        <v>1</v>
      </c>
      <c r="BM53" s="169">
        <v>1</v>
      </c>
      <c r="BN53" s="169">
        <v>1</v>
      </c>
      <c r="BO53" s="169">
        <v>1</v>
      </c>
      <c r="BP53" s="169">
        <v>1</v>
      </c>
      <c r="BQ53" s="169">
        <v>1</v>
      </c>
      <c r="BR53" s="169">
        <v>1</v>
      </c>
      <c r="BS53" s="169">
        <v>1</v>
      </c>
      <c r="BT53" s="169">
        <v>0.75</v>
      </c>
      <c r="BU53" s="169">
        <v>0.75</v>
      </c>
      <c r="BV53" s="169">
        <v>0.75</v>
      </c>
      <c r="BW53" s="169">
        <v>0.75</v>
      </c>
      <c r="BX53" s="169">
        <v>0.75</v>
      </c>
      <c r="BY53" s="169">
        <v>0.75</v>
      </c>
      <c r="BZ53" s="169">
        <v>0.75</v>
      </c>
      <c r="CA53" s="169">
        <v>0.75</v>
      </c>
      <c r="CB53" s="169">
        <v>0.5</v>
      </c>
      <c r="CC53" s="169">
        <v>0.75</v>
      </c>
      <c r="CD53" s="169">
        <v>0.5</v>
      </c>
      <c r="CE53" s="169">
        <v>0.5</v>
      </c>
      <c r="CF53" s="169">
        <v>0.5</v>
      </c>
      <c r="CG53" s="169">
        <v>0.5</v>
      </c>
      <c r="CH53" s="169">
        <v>0.5</v>
      </c>
      <c r="CI53" s="169">
        <v>0.5</v>
      </c>
      <c r="CJ53" s="169">
        <v>0.5</v>
      </c>
      <c r="CK53" s="169">
        <v>0.5</v>
      </c>
      <c r="CL53" s="169">
        <v>0.75</v>
      </c>
      <c r="CM53" s="169">
        <v>0.75</v>
      </c>
      <c r="CN53" s="169">
        <v>0.5</v>
      </c>
      <c r="CO53" s="169">
        <v>0.5</v>
      </c>
      <c r="CP53" s="169">
        <v>0.5</v>
      </c>
      <c r="CQ53" s="169">
        <v>0.5</v>
      </c>
    </row>
    <row r="54" spans="1:95" x14ac:dyDescent="0.2">
      <c r="A54" s="6"/>
      <c r="B54" s="1">
        <v>56</v>
      </c>
      <c r="C54" s="168">
        <v>0.6</v>
      </c>
      <c r="E54" s="1">
        <v>56</v>
      </c>
      <c r="F54" s="169">
        <v>0.75</v>
      </c>
      <c r="G54" s="169">
        <v>0.75</v>
      </c>
      <c r="H54" s="169">
        <v>0.75</v>
      </c>
      <c r="I54" s="169">
        <v>0.75</v>
      </c>
      <c r="J54" s="169">
        <v>0.75</v>
      </c>
      <c r="K54" s="169">
        <v>0.75</v>
      </c>
      <c r="L54" s="169">
        <v>0.75</v>
      </c>
      <c r="M54" s="169">
        <v>0.75</v>
      </c>
      <c r="N54" s="169">
        <v>0.75</v>
      </c>
      <c r="O54" s="169">
        <v>0.75</v>
      </c>
      <c r="P54" s="169">
        <v>0.75</v>
      </c>
      <c r="Q54" s="169">
        <v>0.75</v>
      </c>
      <c r="R54" s="169">
        <v>0.75</v>
      </c>
      <c r="S54" s="169">
        <v>0.75</v>
      </c>
      <c r="T54" s="169">
        <v>0.75</v>
      </c>
      <c r="U54" s="169">
        <v>0.75</v>
      </c>
      <c r="V54" s="169">
        <v>1</v>
      </c>
      <c r="W54" s="169">
        <v>1</v>
      </c>
      <c r="X54" s="169">
        <v>1</v>
      </c>
      <c r="Y54" s="169">
        <v>1</v>
      </c>
      <c r="Z54" s="169">
        <v>1</v>
      </c>
      <c r="AA54" s="169">
        <v>1</v>
      </c>
      <c r="AB54" s="169">
        <v>1</v>
      </c>
      <c r="AC54" s="169">
        <v>1</v>
      </c>
      <c r="AD54" s="169">
        <v>1</v>
      </c>
      <c r="AE54" s="169">
        <v>1</v>
      </c>
      <c r="AF54" s="169">
        <v>0.75</v>
      </c>
      <c r="AG54" s="169">
        <v>1</v>
      </c>
      <c r="AH54" s="169">
        <v>1</v>
      </c>
      <c r="AI54" s="169">
        <v>1</v>
      </c>
      <c r="AJ54" s="169">
        <v>1</v>
      </c>
      <c r="AK54" s="169">
        <v>1</v>
      </c>
      <c r="AL54" s="169">
        <v>1</v>
      </c>
      <c r="AM54" s="169">
        <v>1</v>
      </c>
      <c r="AN54" s="169">
        <v>1</v>
      </c>
      <c r="AO54" s="169">
        <v>1</v>
      </c>
      <c r="AP54" s="169">
        <v>1</v>
      </c>
      <c r="AQ54" s="169">
        <v>1</v>
      </c>
      <c r="AR54" s="169">
        <v>1</v>
      </c>
      <c r="AS54" s="169">
        <v>1</v>
      </c>
      <c r="AT54" s="169">
        <v>1</v>
      </c>
      <c r="AU54" s="169">
        <v>1</v>
      </c>
      <c r="AV54" s="169">
        <v>1</v>
      </c>
      <c r="AW54" s="169">
        <v>1</v>
      </c>
      <c r="AX54" s="169">
        <v>1</v>
      </c>
      <c r="AY54" s="169">
        <v>1</v>
      </c>
      <c r="AZ54" s="169">
        <v>1</v>
      </c>
      <c r="BA54" s="169">
        <v>1</v>
      </c>
      <c r="BB54" s="169">
        <v>1</v>
      </c>
      <c r="BC54" s="169">
        <v>1</v>
      </c>
      <c r="BD54" s="169">
        <v>1</v>
      </c>
      <c r="BE54" s="169">
        <v>1</v>
      </c>
      <c r="BF54" s="169">
        <v>1</v>
      </c>
      <c r="BG54" s="169">
        <v>1</v>
      </c>
      <c r="BH54" s="169">
        <v>1</v>
      </c>
      <c r="BI54" s="169">
        <v>1</v>
      </c>
      <c r="BJ54" s="169">
        <v>1</v>
      </c>
      <c r="BK54" s="169">
        <v>1</v>
      </c>
      <c r="BL54" s="169">
        <v>1</v>
      </c>
      <c r="BM54" s="169">
        <v>1</v>
      </c>
      <c r="BN54" s="169">
        <v>1</v>
      </c>
      <c r="BO54" s="169">
        <v>1</v>
      </c>
      <c r="BP54" s="169">
        <v>1</v>
      </c>
      <c r="BQ54" s="169">
        <v>1</v>
      </c>
      <c r="BR54" s="169">
        <v>1</v>
      </c>
      <c r="BS54" s="169">
        <v>1</v>
      </c>
      <c r="BT54" s="169">
        <v>0.75</v>
      </c>
      <c r="BU54" s="169">
        <v>0.75</v>
      </c>
      <c r="BV54" s="169">
        <v>0.75</v>
      </c>
      <c r="BW54" s="169">
        <v>0.75</v>
      </c>
      <c r="BX54" s="169">
        <v>0.75</v>
      </c>
      <c r="BY54" s="169">
        <v>0.75</v>
      </c>
      <c r="BZ54" s="169">
        <v>0.75</v>
      </c>
      <c r="CA54" s="169">
        <v>0.75</v>
      </c>
      <c r="CB54" s="169">
        <v>0.75</v>
      </c>
      <c r="CC54" s="169">
        <v>0.75</v>
      </c>
      <c r="CD54" s="169">
        <v>0.5</v>
      </c>
      <c r="CE54" s="169">
        <v>0.75</v>
      </c>
      <c r="CF54" s="169">
        <v>0.5</v>
      </c>
      <c r="CG54" s="169">
        <v>0.5</v>
      </c>
      <c r="CH54" s="169">
        <v>0.5</v>
      </c>
      <c r="CI54" s="169">
        <v>0.5</v>
      </c>
      <c r="CJ54" s="169">
        <v>0.5</v>
      </c>
      <c r="CK54" s="169">
        <v>0.5</v>
      </c>
      <c r="CL54" s="169">
        <v>0.75</v>
      </c>
      <c r="CM54" s="169">
        <v>0.75</v>
      </c>
      <c r="CN54" s="169">
        <v>0.5</v>
      </c>
      <c r="CO54" s="169">
        <v>0.5</v>
      </c>
      <c r="CP54" s="169">
        <v>0.5</v>
      </c>
      <c r="CQ54" s="169">
        <v>0.5</v>
      </c>
    </row>
    <row r="55" spans="1:95" x14ac:dyDescent="0.2">
      <c r="A55" s="6"/>
      <c r="B55" s="1">
        <v>57</v>
      </c>
      <c r="C55" s="168">
        <v>0.7</v>
      </c>
      <c r="E55" s="1">
        <v>57</v>
      </c>
      <c r="F55" s="169">
        <v>0.75</v>
      </c>
      <c r="G55" s="169">
        <v>0.75</v>
      </c>
      <c r="H55" s="169">
        <v>0.75</v>
      </c>
      <c r="I55" s="169">
        <v>0.75</v>
      </c>
      <c r="J55" s="169">
        <v>0.75</v>
      </c>
      <c r="K55" s="169">
        <v>0.75</v>
      </c>
      <c r="L55" s="169">
        <v>0.75</v>
      </c>
      <c r="M55" s="169">
        <v>0.5</v>
      </c>
      <c r="N55" s="169">
        <v>0.75</v>
      </c>
      <c r="O55" s="169">
        <v>0.75</v>
      </c>
      <c r="P55" s="169">
        <v>0.75</v>
      </c>
      <c r="Q55" s="169">
        <v>0.75</v>
      </c>
      <c r="R55" s="169">
        <v>0.75</v>
      </c>
      <c r="S55" s="169">
        <v>0.75</v>
      </c>
      <c r="T55" s="169">
        <v>0.75</v>
      </c>
      <c r="U55" s="169">
        <v>0.75</v>
      </c>
      <c r="V55" s="169">
        <v>0.75</v>
      </c>
      <c r="W55" s="169">
        <v>0.75</v>
      </c>
      <c r="X55" s="169">
        <v>0.75</v>
      </c>
      <c r="Y55" s="169">
        <v>1</v>
      </c>
      <c r="Z55" s="169">
        <v>1</v>
      </c>
      <c r="AA55" s="169">
        <v>0.75</v>
      </c>
      <c r="AB55" s="169">
        <v>0.75</v>
      </c>
      <c r="AC55" s="169">
        <v>1</v>
      </c>
      <c r="AD55" s="169">
        <v>1</v>
      </c>
      <c r="AE55" s="169">
        <v>1</v>
      </c>
      <c r="AF55" s="169">
        <v>0.75</v>
      </c>
      <c r="AG55" s="169">
        <v>0.75</v>
      </c>
      <c r="AH55" s="169">
        <v>0.75</v>
      </c>
      <c r="AI55" s="169">
        <v>1</v>
      </c>
      <c r="AJ55" s="169">
        <v>1</v>
      </c>
      <c r="AK55" s="169">
        <v>1</v>
      </c>
      <c r="AL55" s="169">
        <v>1</v>
      </c>
      <c r="AM55" s="169">
        <v>0.75</v>
      </c>
      <c r="AN55" s="169">
        <v>1</v>
      </c>
      <c r="AO55" s="169">
        <v>0.75</v>
      </c>
      <c r="AP55" s="169">
        <v>1</v>
      </c>
      <c r="AQ55" s="169">
        <v>1</v>
      </c>
      <c r="AR55" s="169">
        <v>1</v>
      </c>
      <c r="AS55" s="169">
        <v>1</v>
      </c>
      <c r="AT55" s="169">
        <v>1</v>
      </c>
      <c r="AU55" s="169">
        <v>1</v>
      </c>
      <c r="AV55" s="169">
        <v>1</v>
      </c>
      <c r="AW55" s="169">
        <v>1</v>
      </c>
      <c r="AX55" s="169">
        <v>1</v>
      </c>
      <c r="AY55" s="169">
        <v>1</v>
      </c>
      <c r="AZ55" s="169">
        <v>1</v>
      </c>
      <c r="BA55" s="169">
        <v>1</v>
      </c>
      <c r="BB55" s="169">
        <v>1</v>
      </c>
      <c r="BC55" s="169">
        <v>1</v>
      </c>
      <c r="BD55" s="169">
        <v>1</v>
      </c>
      <c r="BE55" s="169">
        <v>1</v>
      </c>
      <c r="BF55" s="169">
        <v>1</v>
      </c>
      <c r="BG55" s="169">
        <v>1</v>
      </c>
      <c r="BH55" s="169">
        <v>1</v>
      </c>
      <c r="BI55" s="169">
        <v>1</v>
      </c>
      <c r="BJ55" s="169">
        <v>1</v>
      </c>
      <c r="BK55" s="169">
        <v>1</v>
      </c>
      <c r="BL55" s="169">
        <v>1</v>
      </c>
      <c r="BM55" s="169">
        <v>1</v>
      </c>
      <c r="BN55" s="169">
        <v>1</v>
      </c>
      <c r="BO55" s="169">
        <v>1</v>
      </c>
      <c r="BP55" s="169">
        <v>1</v>
      </c>
      <c r="BQ55" s="169">
        <v>1</v>
      </c>
      <c r="BR55" s="169">
        <v>1</v>
      </c>
      <c r="BS55" s="169">
        <v>1</v>
      </c>
      <c r="BT55" s="169">
        <v>0.75</v>
      </c>
      <c r="BU55" s="169">
        <v>0.75</v>
      </c>
      <c r="BV55" s="169">
        <v>0.75</v>
      </c>
      <c r="BW55" s="169">
        <v>0.75</v>
      </c>
      <c r="BX55" s="169">
        <v>0.75</v>
      </c>
      <c r="BY55" s="169">
        <v>0.75</v>
      </c>
      <c r="BZ55" s="169">
        <v>0.75</v>
      </c>
      <c r="CA55" s="169">
        <v>0.75</v>
      </c>
      <c r="CB55" s="169">
        <v>0.5</v>
      </c>
      <c r="CC55" s="169">
        <v>0.75</v>
      </c>
      <c r="CD55" s="169">
        <v>0.5</v>
      </c>
      <c r="CE55" s="169">
        <v>0.5</v>
      </c>
      <c r="CF55" s="169">
        <v>0.5</v>
      </c>
      <c r="CG55" s="169">
        <v>0.5</v>
      </c>
      <c r="CH55" s="169">
        <v>0.5</v>
      </c>
      <c r="CI55" s="169">
        <v>0.5</v>
      </c>
      <c r="CJ55" s="169">
        <v>0.5</v>
      </c>
      <c r="CK55" s="169">
        <v>0.5</v>
      </c>
      <c r="CL55" s="169">
        <v>0.75</v>
      </c>
      <c r="CM55" s="169">
        <v>0.75</v>
      </c>
      <c r="CN55" s="169">
        <v>0.5</v>
      </c>
      <c r="CO55" s="169">
        <v>0.5</v>
      </c>
      <c r="CP55" s="169">
        <v>0.5</v>
      </c>
      <c r="CQ55" s="169">
        <v>0.5</v>
      </c>
    </row>
    <row r="56" spans="1:95" x14ac:dyDescent="0.2">
      <c r="A56" s="6"/>
      <c r="B56" s="1">
        <v>58</v>
      </c>
      <c r="C56" s="168">
        <v>0.8</v>
      </c>
      <c r="E56" s="1">
        <v>58</v>
      </c>
      <c r="F56" s="169">
        <v>0.75</v>
      </c>
      <c r="G56" s="169">
        <v>0.75</v>
      </c>
      <c r="H56" s="169">
        <v>0.75</v>
      </c>
      <c r="I56" s="169">
        <v>0.75</v>
      </c>
      <c r="J56" s="169">
        <v>0.75</v>
      </c>
      <c r="K56" s="169">
        <v>0.75</v>
      </c>
      <c r="L56" s="169">
        <v>0.75</v>
      </c>
      <c r="M56" s="169">
        <v>0.75</v>
      </c>
      <c r="N56" s="169">
        <v>0.75</v>
      </c>
      <c r="O56" s="169">
        <v>0.75</v>
      </c>
      <c r="P56" s="169">
        <v>0.75</v>
      </c>
      <c r="Q56" s="169">
        <v>0.75</v>
      </c>
      <c r="R56" s="169">
        <v>0.75</v>
      </c>
      <c r="S56" s="169">
        <v>0.75</v>
      </c>
      <c r="T56" s="169">
        <v>0.75</v>
      </c>
      <c r="U56" s="169">
        <v>0.75</v>
      </c>
      <c r="V56" s="169">
        <v>0.75</v>
      </c>
      <c r="W56" s="169">
        <v>0.75</v>
      </c>
      <c r="X56" s="169">
        <v>0.75</v>
      </c>
      <c r="Y56" s="169">
        <v>1</v>
      </c>
      <c r="Z56" s="169">
        <v>0.75</v>
      </c>
      <c r="AA56" s="169">
        <v>0.75</v>
      </c>
      <c r="AB56" s="169">
        <v>0.75</v>
      </c>
      <c r="AC56" s="169">
        <v>1</v>
      </c>
      <c r="AD56" s="169">
        <v>1</v>
      </c>
      <c r="AE56" s="169">
        <v>1</v>
      </c>
      <c r="AF56" s="169">
        <v>0.75</v>
      </c>
      <c r="AG56" s="169">
        <v>1</v>
      </c>
      <c r="AH56" s="169">
        <v>0.75</v>
      </c>
      <c r="AI56" s="169">
        <v>1</v>
      </c>
      <c r="AJ56" s="169">
        <v>1</v>
      </c>
      <c r="AK56" s="169">
        <v>1</v>
      </c>
      <c r="AL56" s="169">
        <v>1</v>
      </c>
      <c r="AM56" s="169">
        <v>0.75</v>
      </c>
      <c r="AN56" s="169">
        <v>0.75</v>
      </c>
      <c r="AO56" s="169">
        <v>0.75</v>
      </c>
      <c r="AP56" s="169">
        <v>1</v>
      </c>
      <c r="AQ56" s="169">
        <v>1</v>
      </c>
      <c r="AR56" s="169">
        <v>1</v>
      </c>
      <c r="AS56" s="169">
        <v>1</v>
      </c>
      <c r="AT56" s="169">
        <v>1</v>
      </c>
      <c r="AU56" s="169">
        <v>1</v>
      </c>
      <c r="AV56" s="169">
        <v>1</v>
      </c>
      <c r="AW56" s="169">
        <v>1</v>
      </c>
      <c r="AX56" s="169">
        <v>1</v>
      </c>
      <c r="AY56" s="169">
        <v>1</v>
      </c>
      <c r="AZ56" s="169">
        <v>1</v>
      </c>
      <c r="BA56" s="169">
        <v>1</v>
      </c>
      <c r="BB56" s="169">
        <v>1</v>
      </c>
      <c r="BC56" s="169">
        <v>1</v>
      </c>
      <c r="BD56" s="169">
        <v>1</v>
      </c>
      <c r="BE56" s="169">
        <v>1</v>
      </c>
      <c r="BF56" s="169">
        <v>0.75</v>
      </c>
      <c r="BG56" s="169">
        <v>1</v>
      </c>
      <c r="BH56" s="169">
        <v>1</v>
      </c>
      <c r="BI56" s="169">
        <v>1</v>
      </c>
      <c r="BJ56" s="169">
        <v>1</v>
      </c>
      <c r="BK56" s="169">
        <v>1</v>
      </c>
      <c r="BL56" s="169">
        <v>1</v>
      </c>
      <c r="BM56" s="169">
        <v>1</v>
      </c>
      <c r="BN56" s="169">
        <v>1</v>
      </c>
      <c r="BO56" s="169">
        <v>1</v>
      </c>
      <c r="BP56" s="169">
        <v>1</v>
      </c>
      <c r="BQ56" s="169">
        <v>1</v>
      </c>
      <c r="BR56" s="169">
        <v>1</v>
      </c>
      <c r="BS56" s="169">
        <v>1</v>
      </c>
      <c r="BT56" s="169">
        <v>0.75</v>
      </c>
      <c r="BU56" s="169">
        <v>0.75</v>
      </c>
      <c r="BV56" s="169">
        <v>0.75</v>
      </c>
      <c r="BW56" s="169">
        <v>0.75</v>
      </c>
      <c r="BX56" s="169">
        <v>0.75</v>
      </c>
      <c r="BY56" s="169">
        <v>0.75</v>
      </c>
      <c r="BZ56" s="169">
        <v>0.75</v>
      </c>
      <c r="CA56" s="169">
        <v>0.75</v>
      </c>
      <c r="CB56" s="169">
        <v>0.5</v>
      </c>
      <c r="CC56" s="169">
        <v>0.5</v>
      </c>
      <c r="CD56" s="169">
        <v>0.5</v>
      </c>
      <c r="CE56" s="169">
        <v>0.5</v>
      </c>
      <c r="CF56" s="169">
        <v>0.5</v>
      </c>
      <c r="CG56" s="169">
        <v>0.5</v>
      </c>
      <c r="CH56" s="169">
        <v>0.5</v>
      </c>
      <c r="CI56" s="169">
        <v>0.5</v>
      </c>
      <c r="CJ56" s="169">
        <v>0.5</v>
      </c>
      <c r="CK56" s="169">
        <v>0.5</v>
      </c>
      <c r="CL56" s="169">
        <v>0.75</v>
      </c>
      <c r="CM56" s="169">
        <v>0.75</v>
      </c>
      <c r="CN56" s="169">
        <v>0.5</v>
      </c>
      <c r="CO56" s="169">
        <v>0.5</v>
      </c>
      <c r="CP56" s="169">
        <v>0.5</v>
      </c>
      <c r="CQ56" s="169">
        <v>0.5</v>
      </c>
    </row>
    <row r="57" spans="1:95" x14ac:dyDescent="0.2">
      <c r="A57" s="6"/>
      <c r="B57" s="1">
        <v>59</v>
      </c>
      <c r="C57" s="168">
        <v>1</v>
      </c>
      <c r="E57" s="1">
        <v>59</v>
      </c>
      <c r="F57" s="169">
        <v>0.75</v>
      </c>
      <c r="G57" s="169">
        <v>0.75</v>
      </c>
      <c r="H57" s="169">
        <v>0.75</v>
      </c>
      <c r="I57" s="169">
        <v>0.75</v>
      </c>
      <c r="J57" s="169">
        <v>0.75</v>
      </c>
      <c r="K57" s="169">
        <v>0.75</v>
      </c>
      <c r="L57" s="169">
        <v>0.5</v>
      </c>
      <c r="M57" s="169">
        <v>0.5</v>
      </c>
      <c r="N57" s="169">
        <v>0.5</v>
      </c>
      <c r="O57" s="169">
        <v>0.75</v>
      </c>
      <c r="P57" s="169">
        <v>0.75</v>
      </c>
      <c r="Q57" s="169">
        <v>0.75</v>
      </c>
      <c r="R57" s="169">
        <v>0.75</v>
      </c>
      <c r="S57" s="169">
        <v>0.75</v>
      </c>
      <c r="T57" s="169">
        <v>0.75</v>
      </c>
      <c r="U57" s="169">
        <v>0.75</v>
      </c>
      <c r="V57" s="169">
        <v>0.75</v>
      </c>
      <c r="W57" s="169">
        <v>0.75</v>
      </c>
      <c r="X57" s="169">
        <v>0.75</v>
      </c>
      <c r="Y57" s="169">
        <v>0.75</v>
      </c>
      <c r="Z57" s="169">
        <v>0.75</v>
      </c>
      <c r="AA57" s="169">
        <v>0.75</v>
      </c>
      <c r="AB57" s="169">
        <v>0.75</v>
      </c>
      <c r="AC57" s="169">
        <v>0.75</v>
      </c>
      <c r="AD57" s="169">
        <v>0.75</v>
      </c>
      <c r="AE57" s="169">
        <v>0.75</v>
      </c>
      <c r="AF57" s="169">
        <v>0.75</v>
      </c>
      <c r="AG57" s="169">
        <v>0.75</v>
      </c>
      <c r="AH57" s="169">
        <v>0.75</v>
      </c>
      <c r="AI57" s="169">
        <v>0.75</v>
      </c>
      <c r="AJ57" s="169">
        <v>1</v>
      </c>
      <c r="AK57" s="169">
        <v>0.75</v>
      </c>
      <c r="AL57" s="169">
        <v>0.75</v>
      </c>
      <c r="AM57" s="169">
        <v>0.75</v>
      </c>
      <c r="AN57" s="169">
        <v>0.75</v>
      </c>
      <c r="AO57" s="169">
        <v>0.75</v>
      </c>
      <c r="AP57" s="169">
        <v>0.75</v>
      </c>
      <c r="AQ57" s="169">
        <v>0.75</v>
      </c>
      <c r="AR57" s="169">
        <v>1</v>
      </c>
      <c r="AS57" s="169">
        <v>1</v>
      </c>
      <c r="AT57" s="169">
        <v>1</v>
      </c>
      <c r="AU57" s="169">
        <v>1</v>
      </c>
      <c r="AV57" s="169">
        <v>1</v>
      </c>
      <c r="AW57" s="169">
        <v>1</v>
      </c>
      <c r="AX57" s="169">
        <v>1</v>
      </c>
      <c r="AY57" s="169">
        <v>1</v>
      </c>
      <c r="AZ57" s="169">
        <v>1</v>
      </c>
      <c r="BA57" s="169">
        <v>1</v>
      </c>
      <c r="BB57" s="169">
        <v>1</v>
      </c>
      <c r="BC57" s="169">
        <v>1</v>
      </c>
      <c r="BD57" s="169">
        <v>1</v>
      </c>
      <c r="BE57" s="169">
        <v>1</v>
      </c>
      <c r="BF57" s="169">
        <v>1</v>
      </c>
      <c r="BG57" s="169">
        <v>1</v>
      </c>
      <c r="BH57" s="169">
        <v>1</v>
      </c>
      <c r="BI57" s="169">
        <v>1</v>
      </c>
      <c r="BJ57" s="169">
        <v>1</v>
      </c>
      <c r="BK57" s="169">
        <v>1</v>
      </c>
      <c r="BL57" s="169">
        <v>1</v>
      </c>
      <c r="BM57" s="169">
        <v>1</v>
      </c>
      <c r="BN57" s="169">
        <v>1</v>
      </c>
      <c r="BO57" s="169">
        <v>1</v>
      </c>
      <c r="BP57" s="169">
        <v>1</v>
      </c>
      <c r="BQ57" s="169">
        <v>1</v>
      </c>
      <c r="BR57" s="169">
        <v>0.75</v>
      </c>
      <c r="BS57" s="169">
        <v>1</v>
      </c>
      <c r="BT57" s="169">
        <v>0.75</v>
      </c>
      <c r="BU57" s="169">
        <v>0.75</v>
      </c>
      <c r="BV57" s="169">
        <v>0.75</v>
      </c>
      <c r="BW57" s="169">
        <v>0.75</v>
      </c>
      <c r="BX57" s="169">
        <v>0.75</v>
      </c>
      <c r="BY57" s="169">
        <v>0.75</v>
      </c>
      <c r="BZ57" s="169">
        <v>0.75</v>
      </c>
      <c r="CA57" s="169">
        <v>0.75</v>
      </c>
      <c r="CB57" s="169">
        <v>0.5</v>
      </c>
      <c r="CC57" s="169">
        <v>0.5</v>
      </c>
      <c r="CD57" s="169">
        <v>0.5</v>
      </c>
      <c r="CE57" s="169">
        <v>0.5</v>
      </c>
      <c r="CF57" s="169">
        <v>0.5</v>
      </c>
      <c r="CG57" s="169">
        <v>0.5</v>
      </c>
      <c r="CH57" s="169">
        <v>0.5</v>
      </c>
      <c r="CI57" s="169">
        <v>0.5</v>
      </c>
      <c r="CJ57" s="169">
        <v>0.5</v>
      </c>
      <c r="CK57" s="169">
        <v>0.5</v>
      </c>
      <c r="CL57" s="169">
        <v>0.5</v>
      </c>
      <c r="CM57" s="169">
        <v>0.75</v>
      </c>
      <c r="CN57" s="169">
        <v>0.5</v>
      </c>
      <c r="CO57" s="169">
        <v>0.5</v>
      </c>
      <c r="CP57" s="169">
        <v>0.5</v>
      </c>
      <c r="CQ57" s="169">
        <v>0.5</v>
      </c>
    </row>
    <row r="58" spans="1:95" x14ac:dyDescent="0.2">
      <c r="A58" s="6"/>
      <c r="B58" s="1">
        <v>60</v>
      </c>
      <c r="C58" s="168">
        <v>0.9</v>
      </c>
      <c r="E58" s="1">
        <v>60</v>
      </c>
      <c r="F58" s="169">
        <v>0.75</v>
      </c>
      <c r="G58" s="169">
        <v>0.75</v>
      </c>
      <c r="H58" s="169">
        <v>0.75</v>
      </c>
      <c r="I58" s="169">
        <v>0.75</v>
      </c>
      <c r="J58" s="169">
        <v>0.75</v>
      </c>
      <c r="K58" s="169">
        <v>0.5</v>
      </c>
      <c r="L58" s="169">
        <v>0.5</v>
      </c>
      <c r="M58" s="169">
        <v>0.5</v>
      </c>
      <c r="N58" s="169">
        <v>0.5</v>
      </c>
      <c r="O58" s="169">
        <v>0.5</v>
      </c>
      <c r="P58" s="169">
        <v>0.75</v>
      </c>
      <c r="Q58" s="169">
        <v>0.75</v>
      </c>
      <c r="R58" s="169">
        <v>0.75</v>
      </c>
      <c r="S58" s="169">
        <v>0.75</v>
      </c>
      <c r="T58" s="169">
        <v>0.75</v>
      </c>
      <c r="U58" s="169">
        <v>0.75</v>
      </c>
      <c r="V58" s="169">
        <v>0.75</v>
      </c>
      <c r="W58" s="169">
        <v>0.75</v>
      </c>
      <c r="X58" s="169">
        <v>0.75</v>
      </c>
      <c r="Y58" s="169">
        <v>0.75</v>
      </c>
      <c r="Z58" s="169">
        <v>0.75</v>
      </c>
      <c r="AA58" s="169">
        <v>0.75</v>
      </c>
      <c r="AB58" s="169">
        <v>0.75</v>
      </c>
      <c r="AC58" s="169">
        <v>0.75</v>
      </c>
      <c r="AD58" s="169">
        <v>0.75</v>
      </c>
      <c r="AE58" s="169">
        <v>0.75</v>
      </c>
      <c r="AF58" s="169">
        <v>0.75</v>
      </c>
      <c r="AG58" s="169">
        <v>0.75</v>
      </c>
      <c r="AH58" s="169">
        <v>0.75</v>
      </c>
      <c r="AI58" s="169">
        <v>0.75</v>
      </c>
      <c r="AJ58" s="169">
        <v>1</v>
      </c>
      <c r="AK58" s="169">
        <v>0.75</v>
      </c>
      <c r="AL58" s="169">
        <v>0.75</v>
      </c>
      <c r="AM58" s="169">
        <v>0.75</v>
      </c>
      <c r="AN58" s="169">
        <v>0.75</v>
      </c>
      <c r="AO58" s="169">
        <v>0.75</v>
      </c>
      <c r="AP58" s="169">
        <v>0.75</v>
      </c>
      <c r="AQ58" s="169">
        <v>0.75</v>
      </c>
      <c r="AR58" s="169">
        <v>1</v>
      </c>
      <c r="AS58" s="169">
        <v>0.75</v>
      </c>
      <c r="AT58" s="169">
        <v>1</v>
      </c>
      <c r="AU58" s="169">
        <v>1</v>
      </c>
      <c r="AV58" s="169">
        <v>1</v>
      </c>
      <c r="AW58" s="169">
        <v>1</v>
      </c>
      <c r="AX58" s="169">
        <v>1</v>
      </c>
      <c r="AY58" s="169">
        <v>1</v>
      </c>
      <c r="AZ58" s="169">
        <v>1</v>
      </c>
      <c r="BA58" s="169">
        <v>1</v>
      </c>
      <c r="BB58" s="169">
        <v>1</v>
      </c>
      <c r="BC58" s="169">
        <v>1</v>
      </c>
      <c r="BD58" s="169">
        <v>1</v>
      </c>
      <c r="BE58" s="169">
        <v>1</v>
      </c>
      <c r="BF58" s="169">
        <v>1</v>
      </c>
      <c r="BG58" s="169">
        <v>1</v>
      </c>
      <c r="BH58" s="169">
        <v>1</v>
      </c>
      <c r="BI58" s="169">
        <v>1</v>
      </c>
      <c r="BJ58" s="169">
        <v>1</v>
      </c>
      <c r="BK58" s="169">
        <v>0.75</v>
      </c>
      <c r="BL58" s="169">
        <v>1</v>
      </c>
      <c r="BM58" s="169">
        <v>1</v>
      </c>
      <c r="BN58" s="169">
        <v>1</v>
      </c>
      <c r="BO58" s="169">
        <v>1</v>
      </c>
      <c r="BP58" s="169">
        <v>1</v>
      </c>
      <c r="BQ58" s="169">
        <v>0.75</v>
      </c>
      <c r="BR58" s="169">
        <v>0.75</v>
      </c>
      <c r="BS58" s="169">
        <v>0.75</v>
      </c>
      <c r="BT58" s="169">
        <v>0.75</v>
      </c>
      <c r="BU58" s="169">
        <v>0.75</v>
      </c>
      <c r="BV58" s="169">
        <v>0.75</v>
      </c>
      <c r="BW58" s="169">
        <v>0.75</v>
      </c>
      <c r="BX58" s="169">
        <v>0.75</v>
      </c>
      <c r="BY58" s="169">
        <v>0.75</v>
      </c>
      <c r="BZ58" s="169">
        <v>0.75</v>
      </c>
      <c r="CA58" s="169">
        <v>0.5</v>
      </c>
      <c r="CB58" s="169">
        <v>0.5</v>
      </c>
      <c r="CC58" s="169">
        <v>0.5</v>
      </c>
      <c r="CD58" s="169">
        <v>0.5</v>
      </c>
      <c r="CE58" s="169">
        <v>0.5</v>
      </c>
      <c r="CF58" s="169">
        <v>0.5</v>
      </c>
      <c r="CG58" s="169">
        <v>0.5</v>
      </c>
      <c r="CH58" s="169">
        <v>0.5</v>
      </c>
      <c r="CI58" s="169">
        <v>0.5</v>
      </c>
      <c r="CJ58" s="169">
        <v>0.5</v>
      </c>
      <c r="CK58" s="169">
        <v>0.5</v>
      </c>
      <c r="CL58" s="169">
        <v>0.5</v>
      </c>
      <c r="CM58" s="169">
        <v>0.75</v>
      </c>
      <c r="CN58" s="169">
        <v>0.5</v>
      </c>
      <c r="CO58" s="169">
        <v>0.5</v>
      </c>
      <c r="CP58" s="169">
        <v>0.5</v>
      </c>
      <c r="CQ58" s="169">
        <v>0.5</v>
      </c>
    </row>
    <row r="59" spans="1:95" x14ac:dyDescent="0.2">
      <c r="A59" s="6"/>
      <c r="B59" s="1">
        <v>61</v>
      </c>
      <c r="C59" s="168">
        <v>0.7</v>
      </c>
      <c r="E59" s="1">
        <v>61</v>
      </c>
      <c r="F59" s="169">
        <v>0.75</v>
      </c>
      <c r="G59" s="169">
        <v>0.75</v>
      </c>
      <c r="H59" s="169">
        <v>0.75</v>
      </c>
      <c r="I59" s="169">
        <v>0.75</v>
      </c>
      <c r="J59" s="169">
        <v>0.75</v>
      </c>
      <c r="K59" s="169">
        <v>0.5</v>
      </c>
      <c r="L59" s="169">
        <v>0.5</v>
      </c>
      <c r="M59" s="169">
        <v>0.5</v>
      </c>
      <c r="N59" s="169">
        <v>0.5</v>
      </c>
      <c r="O59" s="169">
        <v>0.5</v>
      </c>
      <c r="P59" s="169">
        <v>0.5</v>
      </c>
      <c r="Q59" s="169">
        <v>0.5</v>
      </c>
      <c r="R59" s="169">
        <v>0.75</v>
      </c>
      <c r="S59" s="169">
        <v>0.75</v>
      </c>
      <c r="T59" s="169">
        <v>0.75</v>
      </c>
      <c r="U59" s="169">
        <v>0.75</v>
      </c>
      <c r="V59" s="169">
        <v>0.75</v>
      </c>
      <c r="W59" s="169">
        <v>0.75</v>
      </c>
      <c r="X59" s="169">
        <v>0.75</v>
      </c>
      <c r="Y59" s="169">
        <v>0.75</v>
      </c>
      <c r="Z59" s="169">
        <v>0.75</v>
      </c>
      <c r="AA59" s="169">
        <v>0.75</v>
      </c>
      <c r="AB59" s="169">
        <v>0.75</v>
      </c>
      <c r="AC59" s="169">
        <v>0.75</v>
      </c>
      <c r="AD59" s="169">
        <v>0.75</v>
      </c>
      <c r="AE59" s="169">
        <v>0.75</v>
      </c>
      <c r="AF59" s="169">
        <v>0.75</v>
      </c>
      <c r="AG59" s="169">
        <v>0.75</v>
      </c>
      <c r="AH59" s="169">
        <v>0.75</v>
      </c>
      <c r="AI59" s="169">
        <v>0.75</v>
      </c>
      <c r="AJ59" s="169">
        <v>0.75</v>
      </c>
      <c r="AK59" s="169">
        <v>0.75</v>
      </c>
      <c r="AL59" s="169">
        <v>0.75</v>
      </c>
      <c r="AM59" s="169">
        <v>0.75</v>
      </c>
      <c r="AN59" s="169">
        <v>0.75</v>
      </c>
      <c r="AO59" s="169">
        <v>0.75</v>
      </c>
      <c r="AP59" s="169">
        <v>0.75</v>
      </c>
      <c r="AQ59" s="169">
        <v>0.75</v>
      </c>
      <c r="AR59" s="169">
        <v>0.75</v>
      </c>
      <c r="AS59" s="169">
        <v>0.75</v>
      </c>
      <c r="AT59" s="169">
        <v>1</v>
      </c>
      <c r="AU59" s="169">
        <v>0.75</v>
      </c>
      <c r="AV59" s="169">
        <v>0.75</v>
      </c>
      <c r="AW59" s="169">
        <v>0.75</v>
      </c>
      <c r="AX59" s="169">
        <v>1</v>
      </c>
      <c r="AY59" s="169">
        <v>1</v>
      </c>
      <c r="AZ59" s="169">
        <v>1</v>
      </c>
      <c r="BA59" s="169">
        <v>1</v>
      </c>
      <c r="BB59" s="169">
        <v>1</v>
      </c>
      <c r="BC59" s="169">
        <v>1</v>
      </c>
      <c r="BD59" s="169">
        <v>1</v>
      </c>
      <c r="BE59" s="169">
        <v>1</v>
      </c>
      <c r="BF59" s="169">
        <v>1</v>
      </c>
      <c r="BG59" s="169">
        <v>1</v>
      </c>
      <c r="BH59" s="169">
        <v>1</v>
      </c>
      <c r="BI59" s="169">
        <v>1</v>
      </c>
      <c r="BJ59" s="169">
        <v>0.75</v>
      </c>
      <c r="BK59" s="169">
        <v>0.75</v>
      </c>
      <c r="BL59" s="169">
        <v>0.75</v>
      </c>
      <c r="BM59" s="169">
        <v>0.75</v>
      </c>
      <c r="BN59" s="169">
        <v>1</v>
      </c>
      <c r="BO59" s="169">
        <v>0.75</v>
      </c>
      <c r="BP59" s="169">
        <v>0.75</v>
      </c>
      <c r="BQ59" s="169">
        <v>0.75</v>
      </c>
      <c r="BR59" s="169">
        <v>0.75</v>
      </c>
      <c r="BS59" s="169">
        <v>0.75</v>
      </c>
      <c r="BT59" s="169">
        <v>0.75</v>
      </c>
      <c r="BU59" s="169">
        <v>0.75</v>
      </c>
      <c r="BV59" s="169">
        <v>0.75</v>
      </c>
      <c r="BW59" s="169">
        <v>0.5</v>
      </c>
      <c r="BX59" s="169">
        <v>0.75</v>
      </c>
      <c r="BY59" s="169">
        <v>0.75</v>
      </c>
      <c r="BZ59" s="169">
        <v>0.5</v>
      </c>
      <c r="CA59" s="169">
        <v>0.5</v>
      </c>
      <c r="CB59" s="169">
        <v>0.5</v>
      </c>
      <c r="CC59" s="169">
        <v>0.5</v>
      </c>
      <c r="CD59" s="169">
        <v>0.5</v>
      </c>
      <c r="CE59" s="169">
        <v>0.5</v>
      </c>
      <c r="CF59" s="169">
        <v>0.5</v>
      </c>
      <c r="CG59" s="169">
        <v>0.5</v>
      </c>
      <c r="CH59" s="169">
        <v>0.5</v>
      </c>
      <c r="CI59" s="169">
        <v>0.5</v>
      </c>
      <c r="CJ59" s="169">
        <v>0.5</v>
      </c>
      <c r="CK59" s="169">
        <v>0.5</v>
      </c>
      <c r="CL59" s="169">
        <v>0.5</v>
      </c>
      <c r="CM59" s="169">
        <v>0.75</v>
      </c>
      <c r="CN59" s="169">
        <v>0.5</v>
      </c>
      <c r="CO59" s="169">
        <v>0.5</v>
      </c>
      <c r="CP59" s="169">
        <v>0.5</v>
      </c>
      <c r="CQ59" s="169">
        <v>0.5</v>
      </c>
    </row>
    <row r="60" spans="1:95" x14ac:dyDescent="0.2">
      <c r="A60" s="6"/>
      <c r="B60" s="1">
        <v>62</v>
      </c>
      <c r="C60" s="168">
        <v>0.8</v>
      </c>
      <c r="E60" s="1">
        <v>62</v>
      </c>
      <c r="F60" s="169">
        <v>0.5</v>
      </c>
      <c r="G60" s="169">
        <v>0.5</v>
      </c>
      <c r="H60" s="169">
        <v>0.5</v>
      </c>
      <c r="I60" s="169">
        <v>0.5</v>
      </c>
      <c r="J60" s="169">
        <v>0.5</v>
      </c>
      <c r="K60" s="169">
        <v>0.5</v>
      </c>
      <c r="L60" s="169">
        <v>0.5</v>
      </c>
      <c r="M60" s="169">
        <v>0.5</v>
      </c>
      <c r="N60" s="169">
        <v>0.5</v>
      </c>
      <c r="O60" s="169">
        <v>0.5</v>
      </c>
      <c r="P60" s="169">
        <v>0.5</v>
      </c>
      <c r="Q60" s="169">
        <v>0.5</v>
      </c>
      <c r="R60" s="169">
        <v>0.5</v>
      </c>
      <c r="S60" s="169">
        <v>0.5</v>
      </c>
      <c r="T60" s="169">
        <v>0.5</v>
      </c>
      <c r="U60" s="169">
        <v>0.75</v>
      </c>
      <c r="V60" s="169">
        <v>0.75</v>
      </c>
      <c r="W60" s="169">
        <v>0.75</v>
      </c>
      <c r="X60" s="169">
        <v>0.75</v>
      </c>
      <c r="Y60" s="169">
        <v>0.75</v>
      </c>
      <c r="Z60" s="169">
        <v>0.75</v>
      </c>
      <c r="AA60" s="169">
        <v>0.75</v>
      </c>
      <c r="AB60" s="169">
        <v>0.75</v>
      </c>
      <c r="AC60" s="169">
        <v>0.75</v>
      </c>
      <c r="AD60" s="169">
        <v>0.75</v>
      </c>
      <c r="AE60" s="169">
        <v>0.75</v>
      </c>
      <c r="AF60" s="169">
        <v>0.5</v>
      </c>
      <c r="AG60" s="169">
        <v>0.75</v>
      </c>
      <c r="AH60" s="169">
        <v>0.75</v>
      </c>
      <c r="AI60" s="169">
        <v>0.75</v>
      </c>
      <c r="AJ60" s="169">
        <v>0.75</v>
      </c>
      <c r="AK60" s="169">
        <v>0.75</v>
      </c>
      <c r="AL60" s="169">
        <v>0.75</v>
      </c>
      <c r="AM60" s="169">
        <v>0.75</v>
      </c>
      <c r="AN60" s="169">
        <v>0.75</v>
      </c>
      <c r="AO60" s="169">
        <v>0.75</v>
      </c>
      <c r="AP60" s="169">
        <v>0.75</v>
      </c>
      <c r="AQ60" s="169">
        <v>0.75</v>
      </c>
      <c r="AR60" s="169">
        <v>0.75</v>
      </c>
      <c r="AS60" s="169">
        <v>0.75</v>
      </c>
      <c r="AT60" s="169">
        <v>0.75</v>
      </c>
      <c r="AU60" s="169">
        <v>0.75</v>
      </c>
      <c r="AV60" s="169">
        <v>0.75</v>
      </c>
      <c r="AW60" s="169">
        <v>0.75</v>
      </c>
      <c r="AX60" s="169">
        <v>0.75</v>
      </c>
      <c r="AY60" s="169">
        <v>1</v>
      </c>
      <c r="AZ60" s="169">
        <v>1</v>
      </c>
      <c r="BA60" s="169">
        <v>1</v>
      </c>
      <c r="BB60" s="169">
        <v>0.75</v>
      </c>
      <c r="BC60" s="169">
        <v>1</v>
      </c>
      <c r="BD60" s="169">
        <v>1</v>
      </c>
      <c r="BE60" s="169">
        <v>1</v>
      </c>
      <c r="BF60" s="169">
        <v>1</v>
      </c>
      <c r="BG60" s="169">
        <v>1</v>
      </c>
      <c r="BH60" s="169">
        <v>1</v>
      </c>
      <c r="BI60" s="169">
        <v>0.75</v>
      </c>
      <c r="BJ60" s="169">
        <v>0.75</v>
      </c>
      <c r="BK60" s="169">
        <v>0.75</v>
      </c>
      <c r="BL60" s="169">
        <v>0.75</v>
      </c>
      <c r="BM60" s="169">
        <v>0.75</v>
      </c>
      <c r="BN60" s="169">
        <v>0.75</v>
      </c>
      <c r="BO60" s="169">
        <v>0.75</v>
      </c>
      <c r="BP60" s="169">
        <v>0.75</v>
      </c>
      <c r="BQ60" s="169">
        <v>0.75</v>
      </c>
      <c r="BR60" s="169">
        <v>0.75</v>
      </c>
      <c r="BS60" s="169">
        <v>0.75</v>
      </c>
      <c r="BT60" s="169">
        <v>0.75</v>
      </c>
      <c r="BU60" s="169">
        <v>0.5</v>
      </c>
      <c r="BV60" s="169">
        <v>0.5</v>
      </c>
      <c r="BW60" s="169">
        <v>0.5</v>
      </c>
      <c r="BX60" s="169">
        <v>0.5</v>
      </c>
      <c r="BY60" s="169">
        <v>0.75</v>
      </c>
      <c r="BZ60" s="169">
        <v>0.5</v>
      </c>
      <c r="CA60" s="169">
        <v>0.5</v>
      </c>
      <c r="CB60" s="169">
        <v>0.5</v>
      </c>
      <c r="CC60" s="169">
        <v>0.5</v>
      </c>
      <c r="CD60" s="169">
        <v>0.5</v>
      </c>
      <c r="CE60" s="169">
        <v>0.5</v>
      </c>
      <c r="CF60" s="169">
        <v>0.5</v>
      </c>
      <c r="CG60" s="169">
        <v>0.5</v>
      </c>
      <c r="CH60" s="169">
        <v>0.5</v>
      </c>
      <c r="CI60" s="169">
        <v>0.5</v>
      </c>
      <c r="CJ60" s="169">
        <v>0.5</v>
      </c>
      <c r="CK60" s="169">
        <v>0.5</v>
      </c>
      <c r="CL60" s="169">
        <v>0.5</v>
      </c>
      <c r="CM60" s="169">
        <v>0.5</v>
      </c>
      <c r="CN60" s="169">
        <v>0.5</v>
      </c>
      <c r="CO60" s="169">
        <v>0.5</v>
      </c>
      <c r="CP60" s="169">
        <v>0.5</v>
      </c>
      <c r="CQ60" s="169">
        <v>0.5</v>
      </c>
    </row>
    <row r="61" spans="1:95" x14ac:dyDescent="0.2">
      <c r="A61" s="6"/>
      <c r="B61" s="1">
        <v>63</v>
      </c>
      <c r="C61" s="168">
        <v>0.7</v>
      </c>
      <c r="E61" s="1">
        <v>63</v>
      </c>
      <c r="F61" s="169">
        <v>0.5</v>
      </c>
      <c r="G61" s="169">
        <v>0.5</v>
      </c>
      <c r="H61" s="169">
        <v>0.5</v>
      </c>
      <c r="I61" s="169">
        <v>0.5</v>
      </c>
      <c r="J61" s="169">
        <v>0.5</v>
      </c>
      <c r="K61" s="169">
        <v>0.5</v>
      </c>
      <c r="L61" s="169">
        <v>0.5</v>
      </c>
      <c r="M61" s="169">
        <v>0.5</v>
      </c>
      <c r="N61" s="169">
        <v>0.5</v>
      </c>
      <c r="O61" s="169">
        <v>0.5</v>
      </c>
      <c r="P61" s="169">
        <v>0.5</v>
      </c>
      <c r="Q61" s="169">
        <v>0.5</v>
      </c>
      <c r="R61" s="169">
        <v>0.75</v>
      </c>
      <c r="S61" s="169">
        <v>0.75</v>
      </c>
      <c r="T61" s="169">
        <v>0.75</v>
      </c>
      <c r="U61" s="169">
        <v>0.75</v>
      </c>
      <c r="V61" s="169">
        <v>0.75</v>
      </c>
      <c r="W61" s="169">
        <v>0.75</v>
      </c>
      <c r="X61" s="169">
        <v>0.75</v>
      </c>
      <c r="Y61" s="169">
        <v>0.75</v>
      </c>
      <c r="Z61" s="169">
        <v>0.75</v>
      </c>
      <c r="AA61" s="169">
        <v>0.75</v>
      </c>
      <c r="AB61" s="169">
        <v>0.75</v>
      </c>
      <c r="AC61" s="169">
        <v>0.75</v>
      </c>
      <c r="AD61" s="169">
        <v>0.75</v>
      </c>
      <c r="AE61" s="169">
        <v>0.75</v>
      </c>
      <c r="AF61" s="169">
        <v>0.5</v>
      </c>
      <c r="AG61" s="169">
        <v>0.75</v>
      </c>
      <c r="AH61" s="169">
        <v>0.75</v>
      </c>
      <c r="AI61" s="169">
        <v>0.75</v>
      </c>
      <c r="AJ61" s="169">
        <v>0.75</v>
      </c>
      <c r="AK61" s="169">
        <v>0.75</v>
      </c>
      <c r="AL61" s="169">
        <v>0.75</v>
      </c>
      <c r="AM61" s="169">
        <v>0.75</v>
      </c>
      <c r="AN61" s="169">
        <v>0.75</v>
      </c>
      <c r="AO61" s="169">
        <v>0.75</v>
      </c>
      <c r="AP61" s="169">
        <v>0.75</v>
      </c>
      <c r="AQ61" s="169">
        <v>0.75</v>
      </c>
      <c r="AR61" s="169">
        <v>0.75</v>
      </c>
      <c r="AS61" s="169">
        <v>0.75</v>
      </c>
      <c r="AT61" s="169">
        <v>0.75</v>
      </c>
      <c r="AU61" s="169">
        <v>0.75</v>
      </c>
      <c r="AV61" s="169">
        <v>0.75</v>
      </c>
      <c r="AW61" s="169">
        <v>0.75</v>
      </c>
      <c r="AX61" s="169">
        <v>0.75</v>
      </c>
      <c r="AY61" s="169">
        <v>1</v>
      </c>
      <c r="AZ61" s="169">
        <v>1</v>
      </c>
      <c r="BA61" s="169">
        <v>1</v>
      </c>
      <c r="BB61" s="169">
        <v>1</v>
      </c>
      <c r="BC61" s="169">
        <v>1</v>
      </c>
      <c r="BD61" s="169">
        <v>1</v>
      </c>
      <c r="BE61" s="169">
        <v>1</v>
      </c>
      <c r="BF61" s="169">
        <v>1</v>
      </c>
      <c r="BG61" s="169">
        <v>1</v>
      </c>
      <c r="BH61" s="169">
        <v>1</v>
      </c>
      <c r="BI61" s="169">
        <v>0.75</v>
      </c>
      <c r="BJ61" s="169">
        <v>0.75</v>
      </c>
      <c r="BK61" s="169">
        <v>0.75</v>
      </c>
      <c r="BL61" s="169">
        <v>0.75</v>
      </c>
      <c r="BM61" s="169">
        <v>0.75</v>
      </c>
      <c r="BN61" s="169">
        <v>0.75</v>
      </c>
      <c r="BO61" s="169">
        <v>0.75</v>
      </c>
      <c r="BP61" s="169">
        <v>0.75</v>
      </c>
      <c r="BQ61" s="169">
        <v>0.75</v>
      </c>
      <c r="BR61" s="169">
        <v>0.75</v>
      </c>
      <c r="BS61" s="169">
        <v>0.75</v>
      </c>
      <c r="BT61" s="169">
        <v>0.75</v>
      </c>
      <c r="BU61" s="169">
        <v>0.5</v>
      </c>
      <c r="BV61" s="169">
        <v>0.5</v>
      </c>
      <c r="BW61" s="169">
        <v>0.5</v>
      </c>
      <c r="BX61" s="169">
        <v>0.5</v>
      </c>
      <c r="BY61" s="169">
        <v>0.75</v>
      </c>
      <c r="BZ61" s="169">
        <v>0.5</v>
      </c>
      <c r="CA61" s="169">
        <v>0.5</v>
      </c>
      <c r="CB61" s="169">
        <v>0.5</v>
      </c>
      <c r="CC61" s="169">
        <v>0.5</v>
      </c>
      <c r="CD61" s="169">
        <v>0.5</v>
      </c>
      <c r="CE61" s="169">
        <v>0.5</v>
      </c>
      <c r="CF61" s="169">
        <v>0.5</v>
      </c>
      <c r="CG61" s="169">
        <v>0.5</v>
      </c>
      <c r="CH61" s="169">
        <v>0.5</v>
      </c>
      <c r="CI61" s="169">
        <v>0.5</v>
      </c>
      <c r="CJ61" s="169">
        <v>0.5</v>
      </c>
      <c r="CK61" s="169">
        <v>0.5</v>
      </c>
      <c r="CL61" s="169">
        <v>0.5</v>
      </c>
      <c r="CM61" s="169">
        <v>0.5</v>
      </c>
      <c r="CN61" s="169">
        <v>0.5</v>
      </c>
      <c r="CO61" s="169">
        <v>0.5</v>
      </c>
      <c r="CP61" s="169">
        <v>0.5</v>
      </c>
      <c r="CQ61" s="169">
        <v>0.5</v>
      </c>
    </row>
    <row r="62" spans="1:95" x14ac:dyDescent="0.2">
      <c r="A62" s="6"/>
      <c r="B62" s="1">
        <v>64</v>
      </c>
      <c r="C62" s="168">
        <v>0.7</v>
      </c>
      <c r="E62" s="1">
        <v>64</v>
      </c>
      <c r="F62" s="169">
        <v>0.5</v>
      </c>
      <c r="G62" s="169">
        <v>0.5</v>
      </c>
      <c r="H62" s="169">
        <v>0.5</v>
      </c>
      <c r="I62" s="169">
        <v>0.5</v>
      </c>
      <c r="J62" s="169">
        <v>0.5</v>
      </c>
      <c r="K62" s="169">
        <v>0.5</v>
      </c>
      <c r="L62" s="169">
        <v>0.5</v>
      </c>
      <c r="M62" s="169">
        <v>0.5</v>
      </c>
      <c r="N62" s="169">
        <v>0.5</v>
      </c>
      <c r="O62" s="169">
        <v>0.5</v>
      </c>
      <c r="P62" s="169">
        <v>0.5</v>
      </c>
      <c r="Q62" s="169">
        <v>0.5</v>
      </c>
      <c r="R62" s="169">
        <v>0.5</v>
      </c>
      <c r="S62" s="169">
        <v>0.5</v>
      </c>
      <c r="T62" s="169">
        <v>0.75</v>
      </c>
      <c r="U62" s="169">
        <v>0.75</v>
      </c>
      <c r="V62" s="169">
        <v>0.75</v>
      </c>
      <c r="W62" s="169">
        <v>0.75</v>
      </c>
      <c r="X62" s="169">
        <v>0.75</v>
      </c>
      <c r="Y62" s="169">
        <v>0.75</v>
      </c>
      <c r="Z62" s="169">
        <v>0.75</v>
      </c>
      <c r="AA62" s="169">
        <v>0.75</v>
      </c>
      <c r="AB62" s="169">
        <v>0.75</v>
      </c>
      <c r="AC62" s="169">
        <v>0.75</v>
      </c>
      <c r="AD62" s="169">
        <v>0.75</v>
      </c>
      <c r="AE62" s="169">
        <v>0.75</v>
      </c>
      <c r="AF62" s="169">
        <v>0.5</v>
      </c>
      <c r="AG62" s="169">
        <v>0.75</v>
      </c>
      <c r="AH62" s="169">
        <v>0.75</v>
      </c>
      <c r="AI62" s="169">
        <v>0.75</v>
      </c>
      <c r="AJ62" s="169">
        <v>0.75</v>
      </c>
      <c r="AK62" s="169">
        <v>0.75</v>
      </c>
      <c r="AL62" s="169">
        <v>0.75</v>
      </c>
      <c r="AM62" s="169">
        <v>0.75</v>
      </c>
      <c r="AN62" s="169">
        <v>0.75</v>
      </c>
      <c r="AO62" s="169">
        <v>0.75</v>
      </c>
      <c r="AP62" s="169">
        <v>0.75</v>
      </c>
      <c r="AQ62" s="169">
        <v>0.75</v>
      </c>
      <c r="AR62" s="169">
        <v>0.75</v>
      </c>
      <c r="AS62" s="169">
        <v>0.75</v>
      </c>
      <c r="AT62" s="169">
        <v>0.75</v>
      </c>
      <c r="AU62" s="169">
        <v>0.75</v>
      </c>
      <c r="AV62" s="169">
        <v>0.75</v>
      </c>
      <c r="AW62" s="169">
        <v>0.75</v>
      </c>
      <c r="AX62" s="169">
        <v>0.75</v>
      </c>
      <c r="AY62" s="169">
        <v>1</v>
      </c>
      <c r="AZ62" s="169">
        <v>1</v>
      </c>
      <c r="BA62" s="169">
        <v>1</v>
      </c>
      <c r="BB62" s="169">
        <v>1</v>
      </c>
      <c r="BC62" s="169">
        <v>1</v>
      </c>
      <c r="BD62" s="169">
        <v>1</v>
      </c>
      <c r="BE62" s="169">
        <v>1</v>
      </c>
      <c r="BF62" s="169">
        <v>1</v>
      </c>
      <c r="BG62" s="169">
        <v>1</v>
      </c>
      <c r="BH62" s="169">
        <v>1</v>
      </c>
      <c r="BI62" s="169">
        <v>0.75</v>
      </c>
      <c r="BJ62" s="169">
        <v>0.75</v>
      </c>
      <c r="BK62" s="169">
        <v>0.75</v>
      </c>
      <c r="BL62" s="169">
        <v>0.75</v>
      </c>
      <c r="BM62" s="169">
        <v>0.75</v>
      </c>
      <c r="BN62" s="169">
        <v>0.75</v>
      </c>
      <c r="BO62" s="169">
        <v>0.75</v>
      </c>
      <c r="BP62" s="169">
        <v>0.75</v>
      </c>
      <c r="BQ62" s="169">
        <v>0.75</v>
      </c>
      <c r="BR62" s="169">
        <v>0.75</v>
      </c>
      <c r="BS62" s="169">
        <v>0.75</v>
      </c>
      <c r="BT62" s="169">
        <v>0.75</v>
      </c>
      <c r="BU62" s="169">
        <v>0.75</v>
      </c>
      <c r="BV62" s="169">
        <v>0.5</v>
      </c>
      <c r="BW62" s="169">
        <v>0.5</v>
      </c>
      <c r="BX62" s="169">
        <v>0.5</v>
      </c>
      <c r="BY62" s="169">
        <v>0.75</v>
      </c>
      <c r="BZ62" s="169">
        <v>0.5</v>
      </c>
      <c r="CA62" s="169">
        <v>0.5</v>
      </c>
      <c r="CB62" s="169">
        <v>0.5</v>
      </c>
      <c r="CC62" s="169">
        <v>0.5</v>
      </c>
      <c r="CD62" s="169">
        <v>0.5</v>
      </c>
      <c r="CE62" s="169">
        <v>0.5</v>
      </c>
      <c r="CF62" s="169">
        <v>0.5</v>
      </c>
      <c r="CG62" s="169">
        <v>0.5</v>
      </c>
      <c r="CH62" s="169">
        <v>0.5</v>
      </c>
      <c r="CI62" s="169">
        <v>0.5</v>
      </c>
      <c r="CJ62" s="169">
        <v>0.5</v>
      </c>
      <c r="CK62" s="169">
        <v>0.5</v>
      </c>
      <c r="CL62" s="169">
        <v>0.5</v>
      </c>
      <c r="CM62" s="169">
        <v>0.5</v>
      </c>
      <c r="CN62" s="169">
        <v>0.5</v>
      </c>
      <c r="CO62" s="169">
        <v>0.5</v>
      </c>
      <c r="CP62" s="169">
        <v>0.5</v>
      </c>
      <c r="CQ62" s="169">
        <v>0.5</v>
      </c>
    </row>
    <row r="63" spans="1:95" x14ac:dyDescent="0.2">
      <c r="A63" s="6"/>
      <c r="B63" s="1">
        <v>65</v>
      </c>
      <c r="C63" s="168">
        <v>0.8</v>
      </c>
      <c r="E63" s="1">
        <v>65</v>
      </c>
      <c r="F63" s="169">
        <v>0.75</v>
      </c>
      <c r="G63" s="169">
        <v>0.75</v>
      </c>
      <c r="H63" s="169">
        <v>1</v>
      </c>
      <c r="I63" s="169">
        <v>0.75</v>
      </c>
      <c r="J63" s="169">
        <v>0.75</v>
      </c>
      <c r="K63" s="169">
        <v>0.75</v>
      </c>
      <c r="L63" s="169">
        <v>0.75</v>
      </c>
      <c r="M63" s="169">
        <v>0.75</v>
      </c>
      <c r="N63" s="169">
        <v>0.75</v>
      </c>
      <c r="O63" s="169">
        <v>0.75</v>
      </c>
      <c r="P63" s="169">
        <v>0.75</v>
      </c>
      <c r="Q63" s="169">
        <v>0.75</v>
      </c>
      <c r="R63" s="169">
        <v>1</v>
      </c>
      <c r="S63" s="169">
        <v>1</v>
      </c>
      <c r="T63" s="169">
        <v>1</v>
      </c>
      <c r="U63" s="169">
        <v>1</v>
      </c>
      <c r="V63" s="169">
        <v>1</v>
      </c>
      <c r="W63" s="169">
        <v>1</v>
      </c>
      <c r="X63" s="169">
        <v>1</v>
      </c>
      <c r="Y63" s="169">
        <v>1</v>
      </c>
      <c r="Z63" s="169">
        <v>1</v>
      </c>
      <c r="AA63" s="169">
        <v>1</v>
      </c>
      <c r="AB63" s="169">
        <v>1</v>
      </c>
      <c r="AC63" s="169">
        <v>1</v>
      </c>
      <c r="AD63" s="169">
        <v>1</v>
      </c>
      <c r="AE63" s="169">
        <v>1</v>
      </c>
      <c r="AF63" s="169">
        <v>1</v>
      </c>
      <c r="AG63" s="169">
        <v>1</v>
      </c>
      <c r="AH63" s="169">
        <v>1</v>
      </c>
      <c r="AI63" s="169">
        <v>1</v>
      </c>
      <c r="AJ63" s="169">
        <v>1</v>
      </c>
      <c r="AK63" s="169">
        <v>1</v>
      </c>
      <c r="AL63" s="169">
        <v>1</v>
      </c>
      <c r="AM63" s="169">
        <v>1</v>
      </c>
      <c r="AN63" s="169">
        <v>1</v>
      </c>
      <c r="AO63" s="169">
        <v>1</v>
      </c>
      <c r="AP63" s="169">
        <v>1</v>
      </c>
      <c r="AQ63" s="169">
        <v>1</v>
      </c>
      <c r="AR63" s="169">
        <v>1</v>
      </c>
      <c r="AS63" s="169">
        <v>1</v>
      </c>
      <c r="AT63" s="169">
        <v>1</v>
      </c>
      <c r="AU63" s="169">
        <v>1</v>
      </c>
      <c r="AV63" s="169">
        <v>1</v>
      </c>
      <c r="AW63" s="169">
        <v>1</v>
      </c>
      <c r="AX63" s="169">
        <v>1</v>
      </c>
      <c r="AY63" s="169">
        <v>1</v>
      </c>
      <c r="AZ63" s="169">
        <v>1</v>
      </c>
      <c r="BA63" s="169">
        <v>1</v>
      </c>
      <c r="BB63" s="169">
        <v>1</v>
      </c>
      <c r="BC63" s="169">
        <v>1</v>
      </c>
      <c r="BD63" s="169">
        <v>1</v>
      </c>
      <c r="BE63" s="169">
        <v>1</v>
      </c>
      <c r="BF63" s="169">
        <v>0.75</v>
      </c>
      <c r="BG63" s="169">
        <v>0.75</v>
      </c>
      <c r="BH63" s="169">
        <v>0.75</v>
      </c>
      <c r="BI63" s="169">
        <v>1</v>
      </c>
      <c r="BJ63" s="169">
        <v>1</v>
      </c>
      <c r="BK63" s="169">
        <v>1</v>
      </c>
      <c r="BL63" s="169">
        <v>1</v>
      </c>
      <c r="BM63" s="169">
        <v>1</v>
      </c>
      <c r="BN63" s="169">
        <v>1</v>
      </c>
      <c r="BO63" s="169">
        <v>1</v>
      </c>
      <c r="BP63" s="169">
        <v>1</v>
      </c>
      <c r="BQ63" s="169">
        <v>1</v>
      </c>
      <c r="BR63" s="169">
        <v>1</v>
      </c>
      <c r="BS63" s="169">
        <v>1</v>
      </c>
      <c r="BT63" s="169">
        <v>1</v>
      </c>
      <c r="BU63" s="169">
        <v>0.75</v>
      </c>
      <c r="BV63" s="169">
        <v>0.75</v>
      </c>
      <c r="BW63" s="169">
        <v>0.75</v>
      </c>
      <c r="BX63" s="169">
        <v>1</v>
      </c>
      <c r="BY63" s="169">
        <v>1</v>
      </c>
      <c r="BZ63" s="169">
        <v>0.75</v>
      </c>
      <c r="CA63" s="169">
        <v>0.75</v>
      </c>
      <c r="CB63" s="169">
        <v>0.75</v>
      </c>
      <c r="CC63" s="169">
        <v>0.75</v>
      </c>
      <c r="CD63" s="169">
        <v>0.75</v>
      </c>
      <c r="CE63" s="169">
        <v>0.75</v>
      </c>
      <c r="CF63" s="169">
        <v>0.5</v>
      </c>
      <c r="CG63" s="169">
        <v>0.5</v>
      </c>
      <c r="CH63" s="169">
        <v>0.5</v>
      </c>
      <c r="CI63" s="169">
        <v>0.5</v>
      </c>
      <c r="CJ63" s="169">
        <v>0.75</v>
      </c>
      <c r="CK63" s="169">
        <v>0.75</v>
      </c>
      <c r="CL63" s="169">
        <v>0.75</v>
      </c>
      <c r="CM63" s="169">
        <v>0.75</v>
      </c>
      <c r="CN63" s="169">
        <v>0.75</v>
      </c>
      <c r="CO63" s="169">
        <v>0.5</v>
      </c>
      <c r="CP63" s="169">
        <v>0.5</v>
      </c>
      <c r="CQ63" s="169">
        <v>0.5</v>
      </c>
    </row>
    <row r="64" spans="1:95" x14ac:dyDescent="0.2">
      <c r="A64" s="6"/>
      <c r="B64" s="1">
        <v>66</v>
      </c>
      <c r="C64" s="168">
        <v>1.1000000000000001</v>
      </c>
      <c r="E64" s="1">
        <v>66</v>
      </c>
      <c r="F64" s="169">
        <v>1</v>
      </c>
      <c r="G64" s="169">
        <v>1</v>
      </c>
      <c r="H64" s="169">
        <v>1</v>
      </c>
      <c r="I64" s="169">
        <v>1</v>
      </c>
      <c r="J64" s="169">
        <v>1</v>
      </c>
      <c r="K64" s="169">
        <v>0.75</v>
      </c>
      <c r="L64" s="169">
        <v>0.75</v>
      </c>
      <c r="M64" s="169">
        <v>0.75</v>
      </c>
      <c r="N64" s="169">
        <v>0.75</v>
      </c>
      <c r="O64" s="169">
        <v>0.75</v>
      </c>
      <c r="P64" s="169">
        <v>0.75</v>
      </c>
      <c r="Q64" s="169">
        <v>1</v>
      </c>
      <c r="R64" s="169">
        <v>1</v>
      </c>
      <c r="S64" s="169">
        <v>1</v>
      </c>
      <c r="T64" s="169">
        <v>1</v>
      </c>
      <c r="U64" s="169">
        <v>1</v>
      </c>
      <c r="V64" s="169">
        <v>1</v>
      </c>
      <c r="W64" s="169">
        <v>1</v>
      </c>
      <c r="X64" s="169">
        <v>1</v>
      </c>
      <c r="Y64" s="169">
        <v>1</v>
      </c>
      <c r="Z64" s="169">
        <v>1</v>
      </c>
      <c r="AA64" s="169">
        <v>1</v>
      </c>
      <c r="AB64" s="169">
        <v>1</v>
      </c>
      <c r="AC64" s="169">
        <v>1</v>
      </c>
      <c r="AD64" s="169">
        <v>1</v>
      </c>
      <c r="AE64" s="169">
        <v>1</v>
      </c>
      <c r="AF64" s="169">
        <v>1</v>
      </c>
      <c r="AG64" s="169">
        <v>1</v>
      </c>
      <c r="AH64" s="169">
        <v>1</v>
      </c>
      <c r="AI64" s="169">
        <v>1</v>
      </c>
      <c r="AJ64" s="169">
        <v>1</v>
      </c>
      <c r="AK64" s="169">
        <v>1</v>
      </c>
      <c r="AL64" s="169">
        <v>1</v>
      </c>
      <c r="AM64" s="169">
        <v>1</v>
      </c>
      <c r="AN64" s="169">
        <v>1</v>
      </c>
      <c r="AO64" s="169">
        <v>1</v>
      </c>
      <c r="AP64" s="169">
        <v>1</v>
      </c>
      <c r="AQ64" s="169">
        <v>1</v>
      </c>
      <c r="AR64" s="169">
        <v>1</v>
      </c>
      <c r="AS64" s="169">
        <v>1</v>
      </c>
      <c r="AT64" s="169">
        <v>1</v>
      </c>
      <c r="AU64" s="169">
        <v>1</v>
      </c>
      <c r="AV64" s="169">
        <v>1</v>
      </c>
      <c r="AW64" s="169">
        <v>1</v>
      </c>
      <c r="AX64" s="169">
        <v>1</v>
      </c>
      <c r="AY64" s="169">
        <v>1</v>
      </c>
      <c r="AZ64" s="169">
        <v>1</v>
      </c>
      <c r="BA64" s="169">
        <v>1</v>
      </c>
      <c r="BB64" s="169">
        <v>1</v>
      </c>
      <c r="BC64" s="169">
        <v>1</v>
      </c>
      <c r="BD64" s="169">
        <v>1</v>
      </c>
      <c r="BE64" s="169">
        <v>0.75</v>
      </c>
      <c r="BF64" s="169">
        <v>0.75</v>
      </c>
      <c r="BG64" s="169">
        <v>0.75</v>
      </c>
      <c r="BH64" s="169">
        <v>0.75</v>
      </c>
      <c r="BI64" s="169">
        <v>1</v>
      </c>
      <c r="BJ64" s="169">
        <v>1</v>
      </c>
      <c r="BK64" s="169">
        <v>1</v>
      </c>
      <c r="BL64" s="169">
        <v>1</v>
      </c>
      <c r="BM64" s="169">
        <v>1</v>
      </c>
      <c r="BN64" s="169">
        <v>1</v>
      </c>
      <c r="BO64" s="169">
        <v>1</v>
      </c>
      <c r="BP64" s="169">
        <v>1</v>
      </c>
      <c r="BQ64" s="169">
        <v>1</v>
      </c>
      <c r="BR64" s="169">
        <v>1</v>
      </c>
      <c r="BS64" s="169">
        <v>1</v>
      </c>
      <c r="BT64" s="169">
        <v>1</v>
      </c>
      <c r="BU64" s="169">
        <v>1</v>
      </c>
      <c r="BV64" s="169">
        <v>0.75</v>
      </c>
      <c r="BW64" s="169">
        <v>0.75</v>
      </c>
      <c r="BX64" s="169">
        <v>1</v>
      </c>
      <c r="BY64" s="169">
        <v>1</v>
      </c>
      <c r="BZ64" s="169">
        <v>1</v>
      </c>
      <c r="CA64" s="169">
        <v>0.75</v>
      </c>
      <c r="CB64" s="169">
        <v>0.75</v>
      </c>
      <c r="CC64" s="169">
        <v>0.75</v>
      </c>
      <c r="CD64" s="169">
        <v>0.75</v>
      </c>
      <c r="CE64" s="169">
        <v>0.75</v>
      </c>
      <c r="CF64" s="169">
        <v>0.5</v>
      </c>
      <c r="CG64" s="169">
        <v>0.5</v>
      </c>
      <c r="CH64" s="169">
        <v>0.75</v>
      </c>
      <c r="CI64" s="169">
        <v>0.5</v>
      </c>
      <c r="CJ64" s="169">
        <v>0.75</v>
      </c>
      <c r="CK64" s="169">
        <v>0.75</v>
      </c>
      <c r="CL64" s="169">
        <v>0.75</v>
      </c>
      <c r="CM64" s="169">
        <v>0.75</v>
      </c>
      <c r="CN64" s="169">
        <v>0.75</v>
      </c>
      <c r="CO64" s="169">
        <v>0.5</v>
      </c>
      <c r="CP64" s="169">
        <v>0.75</v>
      </c>
      <c r="CQ64" s="169">
        <v>0.5</v>
      </c>
    </row>
    <row r="65" spans="1:95" x14ac:dyDescent="0.2">
      <c r="A65" s="6"/>
      <c r="B65" s="1">
        <v>67</v>
      </c>
      <c r="C65" s="168">
        <v>0.8</v>
      </c>
      <c r="E65" s="1">
        <v>67</v>
      </c>
      <c r="F65" s="169">
        <v>1</v>
      </c>
      <c r="G65" s="169">
        <v>1</v>
      </c>
      <c r="H65" s="169">
        <v>1</v>
      </c>
      <c r="I65" s="169">
        <v>1</v>
      </c>
      <c r="J65" s="169">
        <v>1</v>
      </c>
      <c r="K65" s="169">
        <v>1</v>
      </c>
      <c r="L65" s="169">
        <v>0.75</v>
      </c>
      <c r="M65" s="169">
        <v>0.75</v>
      </c>
      <c r="N65" s="169">
        <v>0.75</v>
      </c>
      <c r="O65" s="169">
        <v>0.75</v>
      </c>
      <c r="P65" s="169">
        <v>1</v>
      </c>
      <c r="Q65" s="169">
        <v>1</v>
      </c>
      <c r="R65" s="169">
        <v>1</v>
      </c>
      <c r="S65" s="169">
        <v>1</v>
      </c>
      <c r="T65" s="169">
        <v>1</v>
      </c>
      <c r="U65" s="169">
        <v>1</v>
      </c>
      <c r="V65" s="169">
        <v>1</v>
      </c>
      <c r="W65" s="169">
        <v>1</v>
      </c>
      <c r="X65" s="169">
        <v>1</v>
      </c>
      <c r="Y65" s="169">
        <v>1</v>
      </c>
      <c r="Z65" s="169">
        <v>1</v>
      </c>
      <c r="AA65" s="169">
        <v>1</v>
      </c>
      <c r="AB65" s="169">
        <v>1</v>
      </c>
      <c r="AC65" s="169">
        <v>1</v>
      </c>
      <c r="AD65" s="169">
        <v>1</v>
      </c>
      <c r="AE65" s="169">
        <v>1</v>
      </c>
      <c r="AF65" s="169">
        <v>1</v>
      </c>
      <c r="AG65" s="169">
        <v>1</v>
      </c>
      <c r="AH65" s="169">
        <v>1</v>
      </c>
      <c r="AI65" s="169">
        <v>1</v>
      </c>
      <c r="AJ65" s="169">
        <v>1</v>
      </c>
      <c r="AK65" s="169">
        <v>1</v>
      </c>
      <c r="AL65" s="169">
        <v>1</v>
      </c>
      <c r="AM65" s="169">
        <v>1</v>
      </c>
      <c r="AN65" s="169">
        <v>1</v>
      </c>
      <c r="AO65" s="169">
        <v>1</v>
      </c>
      <c r="AP65" s="169">
        <v>1</v>
      </c>
      <c r="AQ65" s="169">
        <v>1</v>
      </c>
      <c r="AR65" s="169">
        <v>1</v>
      </c>
      <c r="AS65" s="169">
        <v>1</v>
      </c>
      <c r="AT65" s="169">
        <v>1</v>
      </c>
      <c r="AU65" s="169">
        <v>1</v>
      </c>
      <c r="AV65" s="169">
        <v>1</v>
      </c>
      <c r="AW65" s="169">
        <v>1</v>
      </c>
      <c r="AX65" s="169">
        <v>1</v>
      </c>
      <c r="AY65" s="169">
        <v>1</v>
      </c>
      <c r="AZ65" s="169">
        <v>1</v>
      </c>
      <c r="BA65" s="169">
        <v>1</v>
      </c>
      <c r="BB65" s="169">
        <v>1</v>
      </c>
      <c r="BC65" s="169">
        <v>1</v>
      </c>
      <c r="BD65" s="169">
        <v>0.75</v>
      </c>
      <c r="BE65" s="169">
        <v>0.75</v>
      </c>
      <c r="BF65" s="169">
        <v>0.75</v>
      </c>
      <c r="BG65" s="169">
        <v>0.75</v>
      </c>
      <c r="BH65" s="169">
        <v>0.75</v>
      </c>
      <c r="BI65" s="169">
        <v>1</v>
      </c>
      <c r="BJ65" s="169">
        <v>1</v>
      </c>
      <c r="BK65" s="169">
        <v>1</v>
      </c>
      <c r="BL65" s="169">
        <v>1</v>
      </c>
      <c r="BM65" s="169">
        <v>1</v>
      </c>
      <c r="BN65" s="169">
        <v>1</v>
      </c>
      <c r="BO65" s="169">
        <v>1</v>
      </c>
      <c r="BP65" s="169">
        <v>1</v>
      </c>
      <c r="BQ65" s="169">
        <v>1</v>
      </c>
      <c r="BR65" s="169">
        <v>1</v>
      </c>
      <c r="BS65" s="169">
        <v>1</v>
      </c>
      <c r="BT65" s="169">
        <v>1</v>
      </c>
      <c r="BU65" s="169">
        <v>1</v>
      </c>
      <c r="BV65" s="169">
        <v>1</v>
      </c>
      <c r="BW65" s="169">
        <v>1</v>
      </c>
      <c r="BX65" s="169">
        <v>1</v>
      </c>
      <c r="BY65" s="169">
        <v>1</v>
      </c>
      <c r="BZ65" s="169">
        <v>1</v>
      </c>
      <c r="CA65" s="169">
        <v>1</v>
      </c>
      <c r="CB65" s="169">
        <v>0.75</v>
      </c>
      <c r="CC65" s="169">
        <v>0.75</v>
      </c>
      <c r="CD65" s="169">
        <v>0.75</v>
      </c>
      <c r="CE65" s="169">
        <v>0.75</v>
      </c>
      <c r="CF65" s="169">
        <v>0.75</v>
      </c>
      <c r="CG65" s="169">
        <v>0.75</v>
      </c>
      <c r="CH65" s="169">
        <v>0.75</v>
      </c>
      <c r="CI65" s="169">
        <v>0.75</v>
      </c>
      <c r="CJ65" s="169">
        <v>0.75</v>
      </c>
      <c r="CK65" s="169">
        <v>0.75</v>
      </c>
      <c r="CL65" s="169">
        <v>0.75</v>
      </c>
      <c r="CM65" s="169">
        <v>0.75</v>
      </c>
      <c r="CN65" s="169">
        <v>0.75</v>
      </c>
      <c r="CO65" s="169">
        <v>0.75</v>
      </c>
      <c r="CP65" s="169">
        <v>0.75</v>
      </c>
      <c r="CQ65" s="169">
        <v>0.75</v>
      </c>
    </row>
    <row r="66" spans="1:95" x14ac:dyDescent="0.2">
      <c r="A66" s="6"/>
      <c r="B66" s="1">
        <v>68</v>
      </c>
      <c r="C66" s="168">
        <v>0.8</v>
      </c>
      <c r="E66" s="1">
        <v>68</v>
      </c>
      <c r="F66" s="169">
        <v>1</v>
      </c>
      <c r="G66" s="169">
        <v>1</v>
      </c>
      <c r="H66" s="169">
        <v>1</v>
      </c>
      <c r="I66" s="169">
        <v>1</v>
      </c>
      <c r="J66" s="169">
        <v>1</v>
      </c>
      <c r="K66" s="169">
        <v>0.75</v>
      </c>
      <c r="L66" s="169">
        <v>0.75</v>
      </c>
      <c r="M66" s="169">
        <v>0.75</v>
      </c>
      <c r="N66" s="169">
        <v>0.75</v>
      </c>
      <c r="O66" s="169">
        <v>0.75</v>
      </c>
      <c r="P66" s="169">
        <v>0.75</v>
      </c>
      <c r="Q66" s="169">
        <v>1</v>
      </c>
      <c r="R66" s="169">
        <v>1</v>
      </c>
      <c r="S66" s="169">
        <v>1</v>
      </c>
      <c r="T66" s="169">
        <v>1</v>
      </c>
      <c r="U66" s="169">
        <v>1</v>
      </c>
      <c r="V66" s="169">
        <v>1</v>
      </c>
      <c r="W66" s="169">
        <v>1</v>
      </c>
      <c r="X66" s="169">
        <v>1</v>
      </c>
      <c r="Y66" s="169">
        <v>1</v>
      </c>
      <c r="Z66" s="169">
        <v>1</v>
      </c>
      <c r="AA66" s="169">
        <v>1</v>
      </c>
      <c r="AB66" s="169">
        <v>1</v>
      </c>
      <c r="AC66" s="169">
        <v>1</v>
      </c>
      <c r="AD66" s="169">
        <v>1</v>
      </c>
      <c r="AE66" s="169">
        <v>1</v>
      </c>
      <c r="AF66" s="169">
        <v>1</v>
      </c>
      <c r="AG66" s="169">
        <v>1</v>
      </c>
      <c r="AH66" s="169">
        <v>1</v>
      </c>
      <c r="AI66" s="169">
        <v>1</v>
      </c>
      <c r="AJ66" s="169">
        <v>1</v>
      </c>
      <c r="AK66" s="169">
        <v>1</v>
      </c>
      <c r="AL66" s="169">
        <v>1</v>
      </c>
      <c r="AM66" s="169">
        <v>1</v>
      </c>
      <c r="AN66" s="169">
        <v>1</v>
      </c>
      <c r="AO66" s="169">
        <v>1</v>
      </c>
      <c r="AP66" s="169">
        <v>1</v>
      </c>
      <c r="AQ66" s="169">
        <v>1</v>
      </c>
      <c r="AR66" s="169">
        <v>1</v>
      </c>
      <c r="AS66" s="169">
        <v>1</v>
      </c>
      <c r="AT66" s="169">
        <v>1</v>
      </c>
      <c r="AU66" s="169">
        <v>1</v>
      </c>
      <c r="AV66" s="169">
        <v>1</v>
      </c>
      <c r="AW66" s="169">
        <v>1</v>
      </c>
      <c r="AX66" s="169">
        <v>1</v>
      </c>
      <c r="AY66" s="169">
        <v>1</v>
      </c>
      <c r="AZ66" s="169">
        <v>1</v>
      </c>
      <c r="BA66" s="169">
        <v>1</v>
      </c>
      <c r="BB66" s="169">
        <v>1</v>
      </c>
      <c r="BC66" s="169">
        <v>1</v>
      </c>
      <c r="BD66" s="169">
        <v>1</v>
      </c>
      <c r="BE66" s="169">
        <v>0.75</v>
      </c>
      <c r="BF66" s="169">
        <v>0.75</v>
      </c>
      <c r="BG66" s="169">
        <v>0.75</v>
      </c>
      <c r="BH66" s="169">
        <v>0.75</v>
      </c>
      <c r="BI66" s="169">
        <v>1</v>
      </c>
      <c r="BJ66" s="169">
        <v>1</v>
      </c>
      <c r="BK66" s="169">
        <v>1</v>
      </c>
      <c r="BL66" s="169">
        <v>1</v>
      </c>
      <c r="BM66" s="169">
        <v>1</v>
      </c>
      <c r="BN66" s="169">
        <v>1</v>
      </c>
      <c r="BO66" s="169">
        <v>1</v>
      </c>
      <c r="BP66" s="169">
        <v>1</v>
      </c>
      <c r="BQ66" s="169">
        <v>1</v>
      </c>
      <c r="BR66" s="169">
        <v>1</v>
      </c>
      <c r="BS66" s="169">
        <v>1</v>
      </c>
      <c r="BT66" s="169">
        <v>1</v>
      </c>
      <c r="BU66" s="169">
        <v>1</v>
      </c>
      <c r="BV66" s="169">
        <v>1</v>
      </c>
      <c r="BW66" s="169">
        <v>1</v>
      </c>
      <c r="BX66" s="169">
        <v>1</v>
      </c>
      <c r="BY66" s="169">
        <v>1</v>
      </c>
      <c r="BZ66" s="169">
        <v>1</v>
      </c>
      <c r="CA66" s="169">
        <v>0.75</v>
      </c>
      <c r="CB66" s="169">
        <v>0.75</v>
      </c>
      <c r="CC66" s="169">
        <v>0.75</v>
      </c>
      <c r="CD66" s="169">
        <v>0.75</v>
      </c>
      <c r="CE66" s="169">
        <v>0.75</v>
      </c>
      <c r="CF66" s="169">
        <v>0.75</v>
      </c>
      <c r="CG66" s="169">
        <v>0.75</v>
      </c>
      <c r="CH66" s="169">
        <v>0.75</v>
      </c>
      <c r="CI66" s="169">
        <v>0.75</v>
      </c>
      <c r="CJ66" s="169">
        <v>0.75</v>
      </c>
      <c r="CK66" s="169">
        <v>0.75</v>
      </c>
      <c r="CL66" s="169">
        <v>0.75</v>
      </c>
      <c r="CM66" s="169">
        <v>0.75</v>
      </c>
      <c r="CN66" s="169">
        <v>0.75</v>
      </c>
      <c r="CO66" s="169">
        <v>0.75</v>
      </c>
      <c r="CP66" s="169">
        <v>0.75</v>
      </c>
      <c r="CQ66" s="169">
        <v>0.75</v>
      </c>
    </row>
    <row r="67" spans="1:95" x14ac:dyDescent="0.2">
      <c r="A67" s="6"/>
      <c r="B67" s="1">
        <v>69</v>
      </c>
      <c r="C67" s="168">
        <v>0.9</v>
      </c>
      <c r="E67" s="1">
        <v>69</v>
      </c>
      <c r="F67" s="169">
        <v>0.75</v>
      </c>
      <c r="G67" s="169">
        <v>1</v>
      </c>
      <c r="H67" s="169">
        <v>1</v>
      </c>
      <c r="I67" s="169">
        <v>1</v>
      </c>
      <c r="J67" s="169">
        <v>0.75</v>
      </c>
      <c r="K67" s="169">
        <v>0.75</v>
      </c>
      <c r="L67" s="169">
        <v>0.75</v>
      </c>
      <c r="M67" s="169">
        <v>0.75</v>
      </c>
      <c r="N67" s="169">
        <v>0.75</v>
      </c>
      <c r="O67" s="169">
        <v>0.75</v>
      </c>
      <c r="P67" s="169">
        <v>0.75</v>
      </c>
      <c r="Q67" s="169">
        <v>0.75</v>
      </c>
      <c r="R67" s="169">
        <v>1</v>
      </c>
      <c r="S67" s="169">
        <v>1</v>
      </c>
      <c r="T67" s="169">
        <v>1</v>
      </c>
      <c r="U67" s="169">
        <v>1</v>
      </c>
      <c r="V67" s="169">
        <v>1</v>
      </c>
      <c r="W67" s="169">
        <v>1</v>
      </c>
      <c r="X67" s="169">
        <v>1</v>
      </c>
      <c r="Y67" s="169">
        <v>1</v>
      </c>
      <c r="Z67" s="169">
        <v>1</v>
      </c>
      <c r="AA67" s="169">
        <v>1</v>
      </c>
      <c r="AB67" s="169">
        <v>1</v>
      </c>
      <c r="AC67" s="169">
        <v>1</v>
      </c>
      <c r="AD67" s="169">
        <v>1</v>
      </c>
      <c r="AE67" s="169">
        <v>1</v>
      </c>
      <c r="AF67" s="169">
        <v>1</v>
      </c>
      <c r="AG67" s="169">
        <v>1</v>
      </c>
      <c r="AH67" s="169">
        <v>1</v>
      </c>
      <c r="AI67" s="169">
        <v>1</v>
      </c>
      <c r="AJ67" s="169">
        <v>1</v>
      </c>
      <c r="AK67" s="169">
        <v>1</v>
      </c>
      <c r="AL67" s="169">
        <v>1</v>
      </c>
      <c r="AM67" s="169">
        <v>1</v>
      </c>
      <c r="AN67" s="169">
        <v>1</v>
      </c>
      <c r="AO67" s="169">
        <v>0.75</v>
      </c>
      <c r="AP67" s="169">
        <v>1</v>
      </c>
      <c r="AQ67" s="169">
        <v>1</v>
      </c>
      <c r="AR67" s="169">
        <v>1</v>
      </c>
      <c r="AS67" s="169">
        <v>1</v>
      </c>
      <c r="AT67" s="169">
        <v>1</v>
      </c>
      <c r="AU67" s="169">
        <v>1</v>
      </c>
      <c r="AV67" s="169">
        <v>1</v>
      </c>
      <c r="AW67" s="169">
        <v>1</v>
      </c>
      <c r="AX67" s="169">
        <v>1</v>
      </c>
      <c r="AY67" s="169">
        <v>1</v>
      </c>
      <c r="AZ67" s="169">
        <v>1</v>
      </c>
      <c r="BA67" s="169">
        <v>1</v>
      </c>
      <c r="BB67" s="169">
        <v>1</v>
      </c>
      <c r="BC67" s="169">
        <v>1</v>
      </c>
      <c r="BD67" s="169">
        <v>1</v>
      </c>
      <c r="BE67" s="169">
        <v>0.75</v>
      </c>
      <c r="BF67" s="169">
        <v>0.75</v>
      </c>
      <c r="BG67" s="169">
        <v>0.75</v>
      </c>
      <c r="BH67" s="169">
        <v>0.75</v>
      </c>
      <c r="BI67" s="169">
        <v>1</v>
      </c>
      <c r="BJ67" s="169">
        <v>1</v>
      </c>
      <c r="BK67" s="169">
        <v>1</v>
      </c>
      <c r="BL67" s="169">
        <v>1</v>
      </c>
      <c r="BM67" s="169">
        <v>1</v>
      </c>
      <c r="BN67" s="169">
        <v>1</v>
      </c>
      <c r="BO67" s="169">
        <v>1</v>
      </c>
      <c r="BP67" s="169">
        <v>1</v>
      </c>
      <c r="BQ67" s="169">
        <v>1</v>
      </c>
      <c r="BR67" s="169">
        <v>1</v>
      </c>
      <c r="BS67" s="169">
        <v>1</v>
      </c>
      <c r="BT67" s="169">
        <v>1</v>
      </c>
      <c r="BU67" s="169">
        <v>1</v>
      </c>
      <c r="BV67" s="169">
        <v>0.75</v>
      </c>
      <c r="BW67" s="169">
        <v>0.75</v>
      </c>
      <c r="BX67" s="169">
        <v>1</v>
      </c>
      <c r="BY67" s="169">
        <v>1</v>
      </c>
      <c r="BZ67" s="169">
        <v>1</v>
      </c>
      <c r="CA67" s="169">
        <v>0.75</v>
      </c>
      <c r="CB67" s="169">
        <v>0.75</v>
      </c>
      <c r="CC67" s="169">
        <v>0.75</v>
      </c>
      <c r="CD67" s="169">
        <v>0.75</v>
      </c>
      <c r="CE67" s="169">
        <v>0.75</v>
      </c>
      <c r="CF67" s="169">
        <v>0.5</v>
      </c>
      <c r="CG67" s="169">
        <v>0.5</v>
      </c>
      <c r="CH67" s="169">
        <v>0.75</v>
      </c>
      <c r="CI67" s="169">
        <v>0.5</v>
      </c>
      <c r="CJ67" s="169">
        <v>0.75</v>
      </c>
      <c r="CK67" s="169">
        <v>0.75</v>
      </c>
      <c r="CL67" s="169">
        <v>0.75</v>
      </c>
      <c r="CM67" s="169">
        <v>0.75</v>
      </c>
      <c r="CN67" s="169">
        <v>0.75</v>
      </c>
      <c r="CO67" s="169">
        <v>0.75</v>
      </c>
      <c r="CP67" s="169">
        <v>0.75</v>
      </c>
      <c r="CQ67" s="169">
        <v>0.5</v>
      </c>
    </row>
    <row r="68" spans="1:95" x14ac:dyDescent="0.2">
      <c r="A68" s="6"/>
      <c r="B68" s="1">
        <v>70</v>
      </c>
      <c r="C68" s="168">
        <v>0.8</v>
      </c>
      <c r="E68" s="1">
        <v>70</v>
      </c>
      <c r="F68" s="169">
        <v>0.75</v>
      </c>
      <c r="G68" s="169">
        <v>0.75</v>
      </c>
      <c r="H68" s="169">
        <v>1</v>
      </c>
      <c r="I68" s="169">
        <v>0.75</v>
      </c>
      <c r="J68" s="169">
        <v>0.75</v>
      </c>
      <c r="K68" s="169">
        <v>0.75</v>
      </c>
      <c r="L68" s="169">
        <v>0.75</v>
      </c>
      <c r="M68" s="169">
        <v>0.75</v>
      </c>
      <c r="N68" s="169">
        <v>0.75</v>
      </c>
      <c r="O68" s="169">
        <v>0.75</v>
      </c>
      <c r="P68" s="169">
        <v>0.75</v>
      </c>
      <c r="Q68" s="169">
        <v>0.75</v>
      </c>
      <c r="R68" s="169">
        <v>0.75</v>
      </c>
      <c r="S68" s="169">
        <v>0.75</v>
      </c>
      <c r="T68" s="169">
        <v>1</v>
      </c>
      <c r="U68" s="169">
        <v>0.75</v>
      </c>
      <c r="V68" s="169">
        <v>1</v>
      </c>
      <c r="W68" s="169">
        <v>1</v>
      </c>
      <c r="X68" s="169">
        <v>1</v>
      </c>
      <c r="Y68" s="169">
        <v>1</v>
      </c>
      <c r="Z68" s="169">
        <v>1</v>
      </c>
      <c r="AA68" s="169">
        <v>1</v>
      </c>
      <c r="AB68" s="169">
        <v>1</v>
      </c>
      <c r="AC68" s="169">
        <v>1</v>
      </c>
      <c r="AD68" s="169">
        <v>1</v>
      </c>
      <c r="AE68" s="169">
        <v>1</v>
      </c>
      <c r="AF68" s="169">
        <v>1</v>
      </c>
      <c r="AG68" s="169">
        <v>1</v>
      </c>
      <c r="AH68" s="169">
        <v>1</v>
      </c>
      <c r="AI68" s="169">
        <v>1</v>
      </c>
      <c r="AJ68" s="169">
        <v>1</v>
      </c>
      <c r="AK68" s="169">
        <v>1</v>
      </c>
      <c r="AL68" s="169">
        <v>1</v>
      </c>
      <c r="AM68" s="169">
        <v>0.75</v>
      </c>
      <c r="AN68" s="169">
        <v>1</v>
      </c>
      <c r="AO68" s="169">
        <v>0.75</v>
      </c>
      <c r="AP68" s="169">
        <v>1</v>
      </c>
      <c r="AQ68" s="169">
        <v>1</v>
      </c>
      <c r="AR68" s="169">
        <v>1</v>
      </c>
      <c r="AS68" s="169">
        <v>1</v>
      </c>
      <c r="AT68" s="169">
        <v>1</v>
      </c>
      <c r="AU68" s="169">
        <v>1</v>
      </c>
      <c r="AV68" s="169">
        <v>1</v>
      </c>
      <c r="AW68" s="169">
        <v>1</v>
      </c>
      <c r="AX68" s="169">
        <v>1</v>
      </c>
      <c r="AY68" s="169">
        <v>1</v>
      </c>
      <c r="AZ68" s="169">
        <v>1</v>
      </c>
      <c r="BA68" s="169">
        <v>1</v>
      </c>
      <c r="BB68" s="169">
        <v>1</v>
      </c>
      <c r="BC68" s="169">
        <v>1</v>
      </c>
      <c r="BD68" s="169">
        <v>1</v>
      </c>
      <c r="BE68" s="169">
        <v>1</v>
      </c>
      <c r="BF68" s="169">
        <v>0.75</v>
      </c>
      <c r="BG68" s="169">
        <v>0.75</v>
      </c>
      <c r="BH68" s="169">
        <v>0.75</v>
      </c>
      <c r="BI68" s="169">
        <v>1</v>
      </c>
      <c r="BJ68" s="169">
        <v>1</v>
      </c>
      <c r="BK68" s="169">
        <v>1</v>
      </c>
      <c r="BL68" s="169">
        <v>1</v>
      </c>
      <c r="BM68" s="169">
        <v>1</v>
      </c>
      <c r="BN68" s="169">
        <v>1</v>
      </c>
      <c r="BO68" s="169">
        <v>1</v>
      </c>
      <c r="BP68" s="169">
        <v>1</v>
      </c>
      <c r="BQ68" s="169">
        <v>1</v>
      </c>
      <c r="BR68" s="169">
        <v>1</v>
      </c>
      <c r="BS68" s="169">
        <v>1</v>
      </c>
      <c r="BT68" s="169">
        <v>1</v>
      </c>
      <c r="BU68" s="169">
        <v>1</v>
      </c>
      <c r="BV68" s="169">
        <v>0.75</v>
      </c>
      <c r="BW68" s="169">
        <v>0.75</v>
      </c>
      <c r="BX68" s="169">
        <v>1</v>
      </c>
      <c r="BY68" s="169">
        <v>1</v>
      </c>
      <c r="BZ68" s="169">
        <v>0.75</v>
      </c>
      <c r="CA68" s="169">
        <v>0.75</v>
      </c>
      <c r="CB68" s="169">
        <v>0.75</v>
      </c>
      <c r="CC68" s="169">
        <v>0.75</v>
      </c>
      <c r="CD68" s="169">
        <v>0.75</v>
      </c>
      <c r="CE68" s="169">
        <v>0.75</v>
      </c>
      <c r="CF68" s="169">
        <v>0.5</v>
      </c>
      <c r="CG68" s="169">
        <v>0.5</v>
      </c>
      <c r="CH68" s="169">
        <v>0.5</v>
      </c>
      <c r="CI68" s="169">
        <v>0.5</v>
      </c>
      <c r="CJ68" s="169">
        <v>0.75</v>
      </c>
      <c r="CK68" s="169">
        <v>0.75</v>
      </c>
      <c r="CL68" s="169">
        <v>0.75</v>
      </c>
      <c r="CM68" s="169">
        <v>0.75</v>
      </c>
      <c r="CN68" s="169">
        <v>0.75</v>
      </c>
      <c r="CO68" s="169">
        <v>0.75</v>
      </c>
      <c r="CP68" s="169">
        <v>0.5</v>
      </c>
      <c r="CQ68" s="169">
        <v>0.5</v>
      </c>
    </row>
    <row r="69" spans="1:95" x14ac:dyDescent="0.2">
      <c r="A69" s="6"/>
      <c r="B69" s="1">
        <v>71</v>
      </c>
      <c r="C69" s="168">
        <v>0.9</v>
      </c>
      <c r="E69" s="1">
        <v>71</v>
      </c>
      <c r="F69" s="169">
        <v>0.75</v>
      </c>
      <c r="G69" s="169">
        <v>0.75</v>
      </c>
      <c r="H69" s="169">
        <v>1</v>
      </c>
      <c r="I69" s="169">
        <v>0.75</v>
      </c>
      <c r="J69" s="169">
        <v>0.75</v>
      </c>
      <c r="K69" s="169">
        <v>0.75</v>
      </c>
      <c r="L69" s="169">
        <v>0.75</v>
      </c>
      <c r="M69" s="169">
        <v>0.75</v>
      </c>
      <c r="N69" s="169">
        <v>0.75</v>
      </c>
      <c r="O69" s="169">
        <v>0.75</v>
      </c>
      <c r="P69" s="169">
        <v>0.75</v>
      </c>
      <c r="Q69" s="169">
        <v>0.75</v>
      </c>
      <c r="R69" s="169">
        <v>0.75</v>
      </c>
      <c r="S69" s="169">
        <v>0.75</v>
      </c>
      <c r="T69" s="169">
        <v>0.75</v>
      </c>
      <c r="U69" s="169">
        <v>0.75</v>
      </c>
      <c r="V69" s="169">
        <v>0.75</v>
      </c>
      <c r="W69" s="169">
        <v>0.75</v>
      </c>
      <c r="X69" s="169">
        <v>1</v>
      </c>
      <c r="Y69" s="169">
        <v>1</v>
      </c>
      <c r="Z69" s="169">
        <v>0.75</v>
      </c>
      <c r="AA69" s="169">
        <v>0.75</v>
      </c>
      <c r="AB69" s="169">
        <v>0.75</v>
      </c>
      <c r="AC69" s="169">
        <v>1</v>
      </c>
      <c r="AD69" s="169">
        <v>1</v>
      </c>
      <c r="AE69" s="169">
        <v>1</v>
      </c>
      <c r="AF69" s="169">
        <v>0.75</v>
      </c>
      <c r="AG69" s="169">
        <v>1</v>
      </c>
      <c r="AH69" s="169">
        <v>1</v>
      </c>
      <c r="AI69" s="169">
        <v>1</v>
      </c>
      <c r="AJ69" s="169">
        <v>1</v>
      </c>
      <c r="AK69" s="169">
        <v>1</v>
      </c>
      <c r="AL69" s="169">
        <v>1</v>
      </c>
      <c r="AM69" s="169">
        <v>0.75</v>
      </c>
      <c r="AN69" s="169">
        <v>0.75</v>
      </c>
      <c r="AO69" s="169">
        <v>0.75</v>
      </c>
      <c r="AP69" s="169">
        <v>1</v>
      </c>
      <c r="AQ69" s="169">
        <v>1</v>
      </c>
      <c r="AR69" s="169">
        <v>1</v>
      </c>
      <c r="AS69" s="169">
        <v>1</v>
      </c>
      <c r="AT69" s="169">
        <v>1</v>
      </c>
      <c r="AU69" s="169">
        <v>1</v>
      </c>
      <c r="AV69" s="169">
        <v>1</v>
      </c>
      <c r="AW69" s="169">
        <v>1</v>
      </c>
      <c r="AX69" s="169">
        <v>1</v>
      </c>
      <c r="AY69" s="169">
        <v>1</v>
      </c>
      <c r="AZ69" s="169">
        <v>1</v>
      </c>
      <c r="BA69" s="169">
        <v>1</v>
      </c>
      <c r="BB69" s="169">
        <v>1</v>
      </c>
      <c r="BC69" s="169">
        <v>1</v>
      </c>
      <c r="BD69" s="169">
        <v>1</v>
      </c>
      <c r="BE69" s="169">
        <v>0.75</v>
      </c>
      <c r="BF69" s="169">
        <v>0.75</v>
      </c>
      <c r="BG69" s="169">
        <v>0.75</v>
      </c>
      <c r="BH69" s="169">
        <v>0.75</v>
      </c>
      <c r="BI69" s="169">
        <v>1</v>
      </c>
      <c r="BJ69" s="169">
        <v>1</v>
      </c>
      <c r="BK69" s="169">
        <v>1</v>
      </c>
      <c r="BL69" s="169">
        <v>1</v>
      </c>
      <c r="BM69" s="169">
        <v>1</v>
      </c>
      <c r="BN69" s="169">
        <v>1</v>
      </c>
      <c r="BO69" s="169">
        <v>1</v>
      </c>
      <c r="BP69" s="169">
        <v>1</v>
      </c>
      <c r="BQ69" s="169">
        <v>1</v>
      </c>
      <c r="BR69" s="169">
        <v>1</v>
      </c>
      <c r="BS69" s="169">
        <v>1</v>
      </c>
      <c r="BT69" s="169">
        <v>1</v>
      </c>
      <c r="BU69" s="169">
        <v>1</v>
      </c>
      <c r="BV69" s="169">
        <v>0.75</v>
      </c>
      <c r="BW69" s="169">
        <v>0.75</v>
      </c>
      <c r="BX69" s="169">
        <v>1</v>
      </c>
      <c r="BY69" s="169">
        <v>1</v>
      </c>
      <c r="BZ69" s="169">
        <v>0.75</v>
      </c>
      <c r="CA69" s="169">
        <v>0.75</v>
      </c>
      <c r="CB69" s="169">
        <v>0.75</v>
      </c>
      <c r="CC69" s="169">
        <v>0.75</v>
      </c>
      <c r="CD69" s="169">
        <v>0.75</v>
      </c>
      <c r="CE69" s="169">
        <v>0.75</v>
      </c>
      <c r="CF69" s="169">
        <v>0.5</v>
      </c>
      <c r="CG69" s="169">
        <v>0.5</v>
      </c>
      <c r="CH69" s="169">
        <v>0.5</v>
      </c>
      <c r="CI69" s="169">
        <v>0.5</v>
      </c>
      <c r="CJ69" s="169">
        <v>0.75</v>
      </c>
      <c r="CK69" s="169">
        <v>0.75</v>
      </c>
      <c r="CL69" s="169">
        <v>0.75</v>
      </c>
      <c r="CM69" s="169">
        <v>0.75</v>
      </c>
      <c r="CN69" s="169">
        <v>0.75</v>
      </c>
      <c r="CO69" s="169">
        <v>0.75</v>
      </c>
      <c r="CP69" s="169">
        <v>0.5</v>
      </c>
      <c r="CQ69" s="169">
        <v>0.5</v>
      </c>
    </row>
    <row r="70" spans="1:95" x14ac:dyDescent="0.2">
      <c r="A70" s="6"/>
      <c r="B70" s="1">
        <v>72</v>
      </c>
      <c r="C70" s="168">
        <v>0.8</v>
      </c>
      <c r="E70" s="1">
        <v>72</v>
      </c>
      <c r="F70" s="169">
        <v>1</v>
      </c>
      <c r="G70" s="169">
        <v>1</v>
      </c>
      <c r="H70" s="169">
        <v>1</v>
      </c>
      <c r="I70" s="169">
        <v>1</v>
      </c>
      <c r="J70" s="169">
        <v>1</v>
      </c>
      <c r="K70" s="169">
        <v>0.75</v>
      </c>
      <c r="L70" s="169">
        <v>0.75</v>
      </c>
      <c r="M70" s="169">
        <v>0.75</v>
      </c>
      <c r="N70" s="169">
        <v>0.75</v>
      </c>
      <c r="O70" s="169">
        <v>0.75</v>
      </c>
      <c r="P70" s="169">
        <v>0.75</v>
      </c>
      <c r="Q70" s="169">
        <v>1</v>
      </c>
      <c r="R70" s="169">
        <v>1</v>
      </c>
      <c r="S70" s="169">
        <v>1</v>
      </c>
      <c r="T70" s="169">
        <v>1</v>
      </c>
      <c r="U70" s="169">
        <v>1</v>
      </c>
      <c r="V70" s="169">
        <v>1</v>
      </c>
      <c r="W70" s="169">
        <v>1</v>
      </c>
      <c r="X70" s="169">
        <v>1</v>
      </c>
      <c r="Y70" s="169">
        <v>1</v>
      </c>
      <c r="Z70" s="169">
        <v>1</v>
      </c>
      <c r="AA70" s="169">
        <v>1</v>
      </c>
      <c r="AB70" s="169">
        <v>1</v>
      </c>
      <c r="AC70" s="169">
        <v>1</v>
      </c>
      <c r="AD70" s="169">
        <v>1</v>
      </c>
      <c r="AE70" s="169">
        <v>1</v>
      </c>
      <c r="AF70" s="169">
        <v>1</v>
      </c>
      <c r="AG70" s="169">
        <v>1</v>
      </c>
      <c r="AH70" s="169">
        <v>1</v>
      </c>
      <c r="AI70" s="169">
        <v>1</v>
      </c>
      <c r="AJ70" s="169">
        <v>1</v>
      </c>
      <c r="AK70" s="169">
        <v>1</v>
      </c>
      <c r="AL70" s="169">
        <v>1</v>
      </c>
      <c r="AM70" s="169">
        <v>0.75</v>
      </c>
      <c r="AN70" s="169">
        <v>1</v>
      </c>
      <c r="AO70" s="169">
        <v>0.75</v>
      </c>
      <c r="AP70" s="169">
        <v>1</v>
      </c>
      <c r="AQ70" s="169">
        <v>1</v>
      </c>
      <c r="AR70" s="169">
        <v>1</v>
      </c>
      <c r="AS70" s="169">
        <v>1</v>
      </c>
      <c r="AT70" s="169">
        <v>1</v>
      </c>
      <c r="AU70" s="169">
        <v>1</v>
      </c>
      <c r="AV70" s="169">
        <v>1</v>
      </c>
      <c r="AW70" s="169">
        <v>1</v>
      </c>
      <c r="AX70" s="169">
        <v>1</v>
      </c>
      <c r="AY70" s="169">
        <v>1</v>
      </c>
      <c r="AZ70" s="169">
        <v>1</v>
      </c>
      <c r="BA70" s="169">
        <v>1</v>
      </c>
      <c r="BB70" s="169">
        <v>1</v>
      </c>
      <c r="BC70" s="169">
        <v>1</v>
      </c>
      <c r="BD70" s="169">
        <v>1</v>
      </c>
      <c r="BE70" s="169">
        <v>0.75</v>
      </c>
      <c r="BF70" s="169">
        <v>0.75</v>
      </c>
      <c r="BG70" s="169">
        <v>0.75</v>
      </c>
      <c r="BH70" s="169">
        <v>0.75</v>
      </c>
      <c r="BI70" s="169">
        <v>1</v>
      </c>
      <c r="BJ70" s="169">
        <v>1</v>
      </c>
      <c r="BK70" s="169">
        <v>1</v>
      </c>
      <c r="BL70" s="169">
        <v>1</v>
      </c>
      <c r="BM70" s="169">
        <v>1</v>
      </c>
      <c r="BN70" s="169">
        <v>1</v>
      </c>
      <c r="BO70" s="169">
        <v>1</v>
      </c>
      <c r="BP70" s="169">
        <v>1</v>
      </c>
      <c r="BQ70" s="169">
        <v>1</v>
      </c>
      <c r="BR70" s="169">
        <v>1</v>
      </c>
      <c r="BS70" s="169">
        <v>1</v>
      </c>
      <c r="BT70" s="169">
        <v>1</v>
      </c>
      <c r="BU70" s="169">
        <v>1</v>
      </c>
      <c r="BV70" s="169">
        <v>1</v>
      </c>
      <c r="BW70" s="169">
        <v>1</v>
      </c>
      <c r="BX70" s="169">
        <v>1</v>
      </c>
      <c r="BY70" s="169">
        <v>1</v>
      </c>
      <c r="BZ70" s="169">
        <v>1</v>
      </c>
      <c r="CA70" s="169">
        <v>1</v>
      </c>
      <c r="CB70" s="169">
        <v>0.75</v>
      </c>
      <c r="CC70" s="169">
        <v>0.75</v>
      </c>
      <c r="CD70" s="169">
        <v>0.75</v>
      </c>
      <c r="CE70" s="169">
        <v>0.75</v>
      </c>
      <c r="CF70" s="169">
        <v>0.75</v>
      </c>
      <c r="CG70" s="169">
        <v>0.75</v>
      </c>
      <c r="CH70" s="169">
        <v>0.75</v>
      </c>
      <c r="CI70" s="169">
        <v>0.75</v>
      </c>
      <c r="CJ70" s="169">
        <v>0.75</v>
      </c>
      <c r="CK70" s="169">
        <v>0.75</v>
      </c>
      <c r="CL70" s="169">
        <v>0.75</v>
      </c>
      <c r="CM70" s="169">
        <v>0.75</v>
      </c>
      <c r="CN70" s="169">
        <v>0.75</v>
      </c>
      <c r="CO70" s="169">
        <v>0.75</v>
      </c>
      <c r="CP70" s="169">
        <v>0.75</v>
      </c>
      <c r="CQ70" s="169">
        <v>0.75</v>
      </c>
    </row>
    <row r="71" spans="1:95" x14ac:dyDescent="0.2">
      <c r="A71" s="6"/>
      <c r="B71" s="1">
        <v>73</v>
      </c>
      <c r="C71" s="168">
        <v>0.6</v>
      </c>
      <c r="E71" s="1">
        <v>73</v>
      </c>
      <c r="F71" s="169">
        <v>1</v>
      </c>
      <c r="G71" s="169">
        <v>1</v>
      </c>
      <c r="H71" s="169">
        <v>1</v>
      </c>
      <c r="I71" s="169">
        <v>1</v>
      </c>
      <c r="J71" s="169">
        <v>1</v>
      </c>
      <c r="K71" s="169">
        <v>1</v>
      </c>
      <c r="L71" s="169">
        <v>1</v>
      </c>
      <c r="M71" s="169">
        <v>0.75</v>
      </c>
      <c r="N71" s="169">
        <v>0.75</v>
      </c>
      <c r="O71" s="169">
        <v>1</v>
      </c>
      <c r="P71" s="169">
        <v>1</v>
      </c>
      <c r="Q71" s="169">
        <v>1</v>
      </c>
      <c r="R71" s="169">
        <v>1</v>
      </c>
      <c r="S71" s="169">
        <v>1</v>
      </c>
      <c r="T71" s="169">
        <v>1</v>
      </c>
      <c r="U71" s="169">
        <v>1</v>
      </c>
      <c r="V71" s="169">
        <v>1</v>
      </c>
      <c r="W71" s="169">
        <v>1</v>
      </c>
      <c r="X71" s="169">
        <v>1</v>
      </c>
      <c r="Y71" s="169">
        <v>1</v>
      </c>
      <c r="Z71" s="169">
        <v>1</v>
      </c>
      <c r="AA71" s="169">
        <v>1</v>
      </c>
      <c r="AB71" s="169">
        <v>1</v>
      </c>
      <c r="AC71" s="169">
        <v>1</v>
      </c>
      <c r="AD71" s="169">
        <v>1</v>
      </c>
      <c r="AE71" s="169">
        <v>1</v>
      </c>
      <c r="AF71" s="169">
        <v>1</v>
      </c>
      <c r="AG71" s="169">
        <v>1</v>
      </c>
      <c r="AH71" s="169">
        <v>1</v>
      </c>
      <c r="AI71" s="169">
        <v>1</v>
      </c>
      <c r="AJ71" s="169">
        <v>1</v>
      </c>
      <c r="AK71" s="169">
        <v>1</v>
      </c>
      <c r="AL71" s="169">
        <v>1</v>
      </c>
      <c r="AM71" s="169">
        <v>1</v>
      </c>
      <c r="AN71" s="169">
        <v>1</v>
      </c>
      <c r="AO71" s="169">
        <v>0.75</v>
      </c>
      <c r="AP71" s="169">
        <v>1</v>
      </c>
      <c r="AQ71" s="169">
        <v>1</v>
      </c>
      <c r="AR71" s="169">
        <v>1</v>
      </c>
      <c r="AS71" s="169">
        <v>1</v>
      </c>
      <c r="AT71" s="169">
        <v>1</v>
      </c>
      <c r="AU71" s="169">
        <v>1</v>
      </c>
      <c r="AV71" s="169">
        <v>1</v>
      </c>
      <c r="AW71" s="169">
        <v>1</v>
      </c>
      <c r="AX71" s="169">
        <v>1</v>
      </c>
      <c r="AY71" s="169">
        <v>1</v>
      </c>
      <c r="AZ71" s="169">
        <v>1</v>
      </c>
      <c r="BA71" s="169">
        <v>1</v>
      </c>
      <c r="BB71" s="169">
        <v>1</v>
      </c>
      <c r="BC71" s="169">
        <v>1</v>
      </c>
      <c r="BD71" s="169">
        <v>0.75</v>
      </c>
      <c r="BE71" s="169">
        <v>0.75</v>
      </c>
      <c r="BF71" s="169">
        <v>0.75</v>
      </c>
      <c r="BG71" s="169">
        <v>0.75</v>
      </c>
      <c r="BH71" s="169">
        <v>0.75</v>
      </c>
      <c r="BI71" s="169">
        <v>1</v>
      </c>
      <c r="BJ71" s="169">
        <v>1</v>
      </c>
      <c r="BK71" s="169">
        <v>1</v>
      </c>
      <c r="BL71" s="169">
        <v>1</v>
      </c>
      <c r="BM71" s="169">
        <v>1</v>
      </c>
      <c r="BN71" s="169">
        <v>1</v>
      </c>
      <c r="BO71" s="169">
        <v>1</v>
      </c>
      <c r="BP71" s="169">
        <v>1</v>
      </c>
      <c r="BQ71" s="169">
        <v>1</v>
      </c>
      <c r="BR71" s="169">
        <v>1</v>
      </c>
      <c r="BS71" s="169">
        <v>1</v>
      </c>
      <c r="BT71" s="169">
        <v>1</v>
      </c>
      <c r="BU71" s="169">
        <v>1</v>
      </c>
      <c r="BV71" s="169">
        <v>1</v>
      </c>
      <c r="BW71" s="169">
        <v>1</v>
      </c>
      <c r="BX71" s="169">
        <v>1</v>
      </c>
      <c r="BY71" s="169">
        <v>1</v>
      </c>
      <c r="BZ71" s="169">
        <v>1</v>
      </c>
      <c r="CA71" s="169">
        <v>1</v>
      </c>
      <c r="CB71" s="169">
        <v>0.75</v>
      </c>
      <c r="CC71" s="169">
        <v>0.75</v>
      </c>
      <c r="CD71" s="169">
        <v>0.75</v>
      </c>
      <c r="CE71" s="169">
        <v>0.75</v>
      </c>
      <c r="CF71" s="169">
        <v>0.75</v>
      </c>
      <c r="CG71" s="169">
        <v>0.75</v>
      </c>
      <c r="CH71" s="169">
        <v>0.75</v>
      </c>
      <c r="CI71" s="169">
        <v>0.75</v>
      </c>
      <c r="CJ71" s="169">
        <v>0.75</v>
      </c>
      <c r="CK71" s="169">
        <v>0.75</v>
      </c>
      <c r="CL71" s="169">
        <v>0.75</v>
      </c>
      <c r="CM71" s="169">
        <v>1</v>
      </c>
      <c r="CN71" s="169">
        <v>0.75</v>
      </c>
      <c r="CO71" s="169">
        <v>0.75</v>
      </c>
      <c r="CP71" s="169">
        <v>0.75</v>
      </c>
      <c r="CQ71" s="169">
        <v>0.75</v>
      </c>
    </row>
    <row r="72" spans="1:95" x14ac:dyDescent="0.2">
      <c r="A72" s="6"/>
      <c r="B72" s="1">
        <v>74</v>
      </c>
      <c r="C72" s="168">
        <v>0.8</v>
      </c>
      <c r="E72" s="1">
        <v>74</v>
      </c>
      <c r="F72" s="169">
        <v>1</v>
      </c>
      <c r="G72" s="169">
        <v>1</v>
      </c>
      <c r="H72" s="169">
        <v>1</v>
      </c>
      <c r="I72" s="169">
        <v>1</v>
      </c>
      <c r="J72" s="169">
        <v>1</v>
      </c>
      <c r="K72" s="169">
        <v>0.75</v>
      </c>
      <c r="L72" s="169">
        <v>0.75</v>
      </c>
      <c r="M72" s="169">
        <v>0.75</v>
      </c>
      <c r="N72" s="169">
        <v>0.75</v>
      </c>
      <c r="O72" s="169">
        <v>0.75</v>
      </c>
      <c r="P72" s="169">
        <v>0.75</v>
      </c>
      <c r="Q72" s="169">
        <v>1</v>
      </c>
      <c r="R72" s="169">
        <v>1</v>
      </c>
      <c r="S72" s="169">
        <v>1</v>
      </c>
      <c r="T72" s="169">
        <v>1</v>
      </c>
      <c r="U72" s="169">
        <v>1</v>
      </c>
      <c r="V72" s="169">
        <v>1</v>
      </c>
      <c r="W72" s="169">
        <v>1</v>
      </c>
      <c r="X72" s="169">
        <v>1</v>
      </c>
      <c r="Y72" s="169">
        <v>1</v>
      </c>
      <c r="Z72" s="169">
        <v>1</v>
      </c>
      <c r="AA72" s="169">
        <v>1</v>
      </c>
      <c r="AB72" s="169">
        <v>1</v>
      </c>
      <c r="AC72" s="169">
        <v>1</v>
      </c>
      <c r="AD72" s="169">
        <v>1</v>
      </c>
      <c r="AE72" s="169">
        <v>1</v>
      </c>
      <c r="AF72" s="169">
        <v>1</v>
      </c>
      <c r="AG72" s="169">
        <v>1</v>
      </c>
      <c r="AH72" s="169">
        <v>1</v>
      </c>
      <c r="AI72" s="169">
        <v>1</v>
      </c>
      <c r="AJ72" s="169">
        <v>1</v>
      </c>
      <c r="AK72" s="169">
        <v>1</v>
      </c>
      <c r="AL72" s="169">
        <v>1</v>
      </c>
      <c r="AM72" s="169">
        <v>0.75</v>
      </c>
      <c r="AN72" s="169">
        <v>0.75</v>
      </c>
      <c r="AO72" s="169">
        <v>0.75</v>
      </c>
      <c r="AP72" s="169">
        <v>1</v>
      </c>
      <c r="AQ72" s="169">
        <v>1</v>
      </c>
      <c r="AR72" s="169">
        <v>1</v>
      </c>
      <c r="AS72" s="169">
        <v>1</v>
      </c>
      <c r="AT72" s="169">
        <v>1</v>
      </c>
      <c r="AU72" s="169">
        <v>1</v>
      </c>
      <c r="AV72" s="169">
        <v>1</v>
      </c>
      <c r="AW72" s="169">
        <v>1</v>
      </c>
      <c r="AX72" s="169">
        <v>1</v>
      </c>
      <c r="AY72" s="169">
        <v>1</v>
      </c>
      <c r="AZ72" s="169">
        <v>1</v>
      </c>
      <c r="BA72" s="169">
        <v>1</v>
      </c>
      <c r="BB72" s="169">
        <v>1</v>
      </c>
      <c r="BC72" s="169">
        <v>0.75</v>
      </c>
      <c r="BD72" s="169">
        <v>0.75</v>
      </c>
      <c r="BE72" s="169">
        <v>0.75</v>
      </c>
      <c r="BF72" s="169">
        <v>0.75</v>
      </c>
      <c r="BG72" s="169">
        <v>0.75</v>
      </c>
      <c r="BH72" s="169">
        <v>0.75</v>
      </c>
      <c r="BI72" s="169">
        <v>1</v>
      </c>
      <c r="BJ72" s="169">
        <v>1</v>
      </c>
      <c r="BK72" s="169">
        <v>1</v>
      </c>
      <c r="BL72" s="169">
        <v>1</v>
      </c>
      <c r="BM72" s="169">
        <v>1</v>
      </c>
      <c r="BN72" s="169">
        <v>1</v>
      </c>
      <c r="BO72" s="169">
        <v>1</v>
      </c>
      <c r="BP72" s="169">
        <v>1</v>
      </c>
      <c r="BQ72" s="169">
        <v>1</v>
      </c>
      <c r="BR72" s="169">
        <v>1</v>
      </c>
      <c r="BS72" s="169">
        <v>1</v>
      </c>
      <c r="BT72" s="169">
        <v>1</v>
      </c>
      <c r="BU72" s="169">
        <v>1</v>
      </c>
      <c r="BV72" s="169">
        <v>1</v>
      </c>
      <c r="BW72" s="169">
        <v>1</v>
      </c>
      <c r="BX72" s="169">
        <v>1</v>
      </c>
      <c r="BY72" s="169">
        <v>1</v>
      </c>
      <c r="BZ72" s="169">
        <v>1</v>
      </c>
      <c r="CA72" s="169">
        <v>1</v>
      </c>
      <c r="CB72" s="169">
        <v>0.75</v>
      </c>
      <c r="CC72" s="169">
        <v>0.75</v>
      </c>
      <c r="CD72" s="169">
        <v>0.75</v>
      </c>
      <c r="CE72" s="169">
        <v>0.75</v>
      </c>
      <c r="CF72" s="169">
        <v>0.75</v>
      </c>
      <c r="CG72" s="169">
        <v>0.75</v>
      </c>
      <c r="CH72" s="169">
        <v>0.75</v>
      </c>
      <c r="CI72" s="169">
        <v>0.75</v>
      </c>
      <c r="CJ72" s="169">
        <v>0.75</v>
      </c>
      <c r="CK72" s="169">
        <v>0.75</v>
      </c>
      <c r="CL72" s="169">
        <v>0.75</v>
      </c>
      <c r="CM72" s="169">
        <v>1</v>
      </c>
      <c r="CN72" s="169">
        <v>0.75</v>
      </c>
      <c r="CO72" s="169">
        <v>0.75</v>
      </c>
      <c r="CP72" s="169">
        <v>0.75</v>
      </c>
      <c r="CQ72" s="169">
        <v>0.75</v>
      </c>
    </row>
    <row r="73" spans="1:95" x14ac:dyDescent="0.2">
      <c r="A73" s="6"/>
      <c r="B73" s="1">
        <v>75</v>
      </c>
      <c r="C73" s="168">
        <v>0.7</v>
      </c>
      <c r="E73" s="1">
        <v>75</v>
      </c>
      <c r="F73" s="169">
        <v>0.75</v>
      </c>
      <c r="G73" s="169">
        <v>0.75</v>
      </c>
      <c r="H73" s="169">
        <v>1</v>
      </c>
      <c r="I73" s="169">
        <v>1</v>
      </c>
      <c r="J73" s="169">
        <v>0.75</v>
      </c>
      <c r="K73" s="169">
        <v>0.75</v>
      </c>
      <c r="L73" s="169">
        <v>0.75</v>
      </c>
      <c r="M73" s="169">
        <v>0.75</v>
      </c>
      <c r="N73" s="169">
        <v>0.75</v>
      </c>
      <c r="O73" s="169">
        <v>0.75</v>
      </c>
      <c r="P73" s="169">
        <v>0.75</v>
      </c>
      <c r="Q73" s="169">
        <v>0.75</v>
      </c>
      <c r="R73" s="169">
        <v>0.75</v>
      </c>
      <c r="S73" s="169">
        <v>0.75</v>
      </c>
      <c r="T73" s="169">
        <v>0.75</v>
      </c>
      <c r="U73" s="169">
        <v>0.75</v>
      </c>
      <c r="V73" s="169">
        <v>0.75</v>
      </c>
      <c r="W73" s="169">
        <v>0.75</v>
      </c>
      <c r="X73" s="169">
        <v>0.75</v>
      </c>
      <c r="Y73" s="169">
        <v>0.75</v>
      </c>
      <c r="Z73" s="169">
        <v>0.75</v>
      </c>
      <c r="AA73" s="169">
        <v>0.75</v>
      </c>
      <c r="AB73" s="169">
        <v>0.75</v>
      </c>
      <c r="AC73" s="169">
        <v>1</v>
      </c>
      <c r="AD73" s="169">
        <v>1</v>
      </c>
      <c r="AE73" s="169">
        <v>1</v>
      </c>
      <c r="AF73" s="169">
        <v>1</v>
      </c>
      <c r="AG73" s="169">
        <v>1</v>
      </c>
      <c r="AH73" s="169">
        <v>1</v>
      </c>
      <c r="AI73" s="169">
        <v>1</v>
      </c>
      <c r="AJ73" s="169">
        <v>1</v>
      </c>
      <c r="AK73" s="169">
        <v>1</v>
      </c>
      <c r="AL73" s="169">
        <v>1</v>
      </c>
      <c r="AM73" s="169">
        <v>0.75</v>
      </c>
      <c r="AN73" s="169">
        <v>0.75</v>
      </c>
      <c r="AO73" s="169">
        <v>0.75</v>
      </c>
      <c r="AP73" s="169">
        <v>0.75</v>
      </c>
      <c r="AQ73" s="169">
        <v>0.75</v>
      </c>
      <c r="AR73" s="169">
        <v>1</v>
      </c>
      <c r="AS73" s="169">
        <v>1</v>
      </c>
      <c r="AT73" s="169">
        <v>1</v>
      </c>
      <c r="AU73" s="169">
        <v>1</v>
      </c>
      <c r="AV73" s="169">
        <v>1</v>
      </c>
      <c r="AW73" s="169">
        <v>1</v>
      </c>
      <c r="AX73" s="169">
        <v>1</v>
      </c>
      <c r="AY73" s="169">
        <v>1</v>
      </c>
      <c r="AZ73" s="169">
        <v>1</v>
      </c>
      <c r="BA73" s="169">
        <v>1</v>
      </c>
      <c r="BB73" s="169">
        <v>1</v>
      </c>
      <c r="BC73" s="169">
        <v>1</v>
      </c>
      <c r="BD73" s="169">
        <v>0.75</v>
      </c>
      <c r="BE73" s="169">
        <v>0.75</v>
      </c>
      <c r="BF73" s="169">
        <v>0.75</v>
      </c>
      <c r="BG73" s="169">
        <v>0.75</v>
      </c>
      <c r="BH73" s="169">
        <v>0.75</v>
      </c>
      <c r="BI73" s="169">
        <v>1</v>
      </c>
      <c r="BJ73" s="169">
        <v>1</v>
      </c>
      <c r="BK73" s="169">
        <v>1</v>
      </c>
      <c r="BL73" s="169">
        <v>1</v>
      </c>
      <c r="BM73" s="169">
        <v>1</v>
      </c>
      <c r="BN73" s="169">
        <v>1</v>
      </c>
      <c r="BO73" s="169">
        <v>1</v>
      </c>
      <c r="BP73" s="169">
        <v>1</v>
      </c>
      <c r="BQ73" s="169">
        <v>1</v>
      </c>
      <c r="BR73" s="169">
        <v>1</v>
      </c>
      <c r="BS73" s="169">
        <v>1</v>
      </c>
      <c r="BT73" s="169">
        <v>1</v>
      </c>
      <c r="BU73" s="169">
        <v>1</v>
      </c>
      <c r="BV73" s="169">
        <v>1</v>
      </c>
      <c r="BW73" s="169">
        <v>1</v>
      </c>
      <c r="BX73" s="169">
        <v>1</v>
      </c>
      <c r="BY73" s="169">
        <v>1</v>
      </c>
      <c r="BZ73" s="169">
        <v>1</v>
      </c>
      <c r="CA73" s="169">
        <v>1</v>
      </c>
      <c r="CB73" s="169">
        <v>0.75</v>
      </c>
      <c r="CC73" s="169">
        <v>0.75</v>
      </c>
      <c r="CD73" s="169">
        <v>0.75</v>
      </c>
      <c r="CE73" s="169">
        <v>0.75</v>
      </c>
      <c r="CF73" s="169">
        <v>0.75</v>
      </c>
      <c r="CG73" s="169">
        <v>0.75</v>
      </c>
      <c r="CH73" s="169">
        <v>0.75</v>
      </c>
      <c r="CI73" s="169">
        <v>0.75</v>
      </c>
      <c r="CJ73" s="169">
        <v>0.75</v>
      </c>
      <c r="CK73" s="169">
        <v>0.75</v>
      </c>
      <c r="CL73" s="169">
        <v>0.75</v>
      </c>
      <c r="CM73" s="169">
        <v>1</v>
      </c>
      <c r="CN73" s="169">
        <v>0.75</v>
      </c>
      <c r="CO73" s="169">
        <v>0.75</v>
      </c>
      <c r="CP73" s="169">
        <v>0.75</v>
      </c>
      <c r="CQ73" s="169">
        <v>0.75</v>
      </c>
    </row>
    <row r="74" spans="1:95" x14ac:dyDescent="0.2">
      <c r="A74" s="6"/>
      <c r="B74" s="1">
        <v>76</v>
      </c>
      <c r="C74" s="168">
        <v>0.9</v>
      </c>
      <c r="E74" s="1">
        <v>76</v>
      </c>
      <c r="F74" s="169">
        <v>1</v>
      </c>
      <c r="G74" s="169">
        <v>1</v>
      </c>
      <c r="H74" s="169">
        <v>1</v>
      </c>
      <c r="I74" s="169">
        <v>1</v>
      </c>
      <c r="J74" s="169">
        <v>1</v>
      </c>
      <c r="K74" s="169">
        <v>0.75</v>
      </c>
      <c r="L74" s="169">
        <v>0.75</v>
      </c>
      <c r="M74" s="169">
        <v>0.75</v>
      </c>
      <c r="N74" s="169">
        <v>0.75</v>
      </c>
      <c r="O74" s="169">
        <v>0.75</v>
      </c>
      <c r="P74" s="169">
        <v>0.75</v>
      </c>
      <c r="Q74" s="169">
        <v>0.75</v>
      </c>
      <c r="R74" s="169">
        <v>0.75</v>
      </c>
      <c r="S74" s="169">
        <v>0.75</v>
      </c>
      <c r="T74" s="169">
        <v>1</v>
      </c>
      <c r="U74" s="169">
        <v>0.75</v>
      </c>
      <c r="V74" s="169">
        <v>0.75</v>
      </c>
      <c r="W74" s="169">
        <v>0.75</v>
      </c>
      <c r="X74" s="169">
        <v>1</v>
      </c>
      <c r="Y74" s="169">
        <v>1</v>
      </c>
      <c r="Z74" s="169">
        <v>1</v>
      </c>
      <c r="AA74" s="169">
        <v>0.75</v>
      </c>
      <c r="AB74" s="169">
        <v>0.75</v>
      </c>
      <c r="AC74" s="169">
        <v>1</v>
      </c>
      <c r="AD74" s="169">
        <v>1</v>
      </c>
      <c r="AE74" s="169">
        <v>1</v>
      </c>
      <c r="AF74" s="169">
        <v>1</v>
      </c>
      <c r="AG74" s="169">
        <v>1</v>
      </c>
      <c r="AH74" s="169">
        <v>1</v>
      </c>
      <c r="AI74" s="169">
        <v>1</v>
      </c>
      <c r="AJ74" s="169">
        <v>1</v>
      </c>
      <c r="AK74" s="169">
        <v>1</v>
      </c>
      <c r="AL74" s="169">
        <v>1</v>
      </c>
      <c r="AM74" s="169">
        <v>0.75</v>
      </c>
      <c r="AN74" s="169">
        <v>0.75</v>
      </c>
      <c r="AO74" s="169">
        <v>0.75</v>
      </c>
      <c r="AP74" s="169">
        <v>0.75</v>
      </c>
      <c r="AQ74" s="169">
        <v>0.75</v>
      </c>
      <c r="AR74" s="169">
        <v>0.75</v>
      </c>
      <c r="AS74" s="169">
        <v>0.75</v>
      </c>
      <c r="AT74" s="169">
        <v>0.75</v>
      </c>
      <c r="AU74" s="169">
        <v>0.75</v>
      </c>
      <c r="AV74" s="169">
        <v>1</v>
      </c>
      <c r="AW74" s="169">
        <v>1</v>
      </c>
      <c r="AX74" s="169">
        <v>1</v>
      </c>
      <c r="AY74" s="169">
        <v>0.75</v>
      </c>
      <c r="AZ74" s="169">
        <v>0.75</v>
      </c>
      <c r="BA74" s="169">
        <v>0.75</v>
      </c>
      <c r="BB74" s="169">
        <v>0.75</v>
      </c>
      <c r="BC74" s="169">
        <v>0.75</v>
      </c>
      <c r="BD74" s="169">
        <v>0.75</v>
      </c>
      <c r="BE74" s="169">
        <v>0.75</v>
      </c>
      <c r="BF74" s="169">
        <v>0.75</v>
      </c>
      <c r="BG74" s="169">
        <v>0.75</v>
      </c>
      <c r="BH74" s="169">
        <v>0.75</v>
      </c>
      <c r="BI74" s="169">
        <v>1</v>
      </c>
      <c r="BJ74" s="169">
        <v>1</v>
      </c>
      <c r="BK74" s="169">
        <v>1</v>
      </c>
      <c r="BL74" s="169">
        <v>1</v>
      </c>
      <c r="BM74" s="169">
        <v>1</v>
      </c>
      <c r="BN74" s="169">
        <v>1</v>
      </c>
      <c r="BO74" s="169">
        <v>1</v>
      </c>
      <c r="BP74" s="169">
        <v>1</v>
      </c>
      <c r="BQ74" s="169">
        <v>1</v>
      </c>
      <c r="BR74" s="169">
        <v>1</v>
      </c>
      <c r="BS74" s="169">
        <v>1</v>
      </c>
      <c r="BT74" s="169">
        <v>1</v>
      </c>
      <c r="BU74" s="169">
        <v>1</v>
      </c>
      <c r="BV74" s="169">
        <v>1</v>
      </c>
      <c r="BW74" s="169">
        <v>1</v>
      </c>
      <c r="BX74" s="169">
        <v>1</v>
      </c>
      <c r="BY74" s="169">
        <v>1</v>
      </c>
      <c r="BZ74" s="169">
        <v>1</v>
      </c>
      <c r="CA74" s="169">
        <v>1</v>
      </c>
      <c r="CB74" s="169">
        <v>0.75</v>
      </c>
      <c r="CC74" s="169">
        <v>0.75</v>
      </c>
      <c r="CD74" s="169">
        <v>0.75</v>
      </c>
      <c r="CE74" s="169">
        <v>0.75</v>
      </c>
      <c r="CF74" s="169">
        <v>0.75</v>
      </c>
      <c r="CG74" s="169">
        <v>0.75</v>
      </c>
      <c r="CH74" s="169">
        <v>0.75</v>
      </c>
      <c r="CI74" s="169">
        <v>0.75</v>
      </c>
      <c r="CJ74" s="169">
        <v>0.75</v>
      </c>
      <c r="CK74" s="169">
        <v>0.75</v>
      </c>
      <c r="CL74" s="169">
        <v>1</v>
      </c>
      <c r="CM74" s="169">
        <v>1</v>
      </c>
      <c r="CN74" s="169">
        <v>0.75</v>
      </c>
      <c r="CO74" s="169">
        <v>0.75</v>
      </c>
      <c r="CP74" s="169">
        <v>0.75</v>
      </c>
      <c r="CQ74" s="169">
        <v>0.75</v>
      </c>
    </row>
    <row r="75" spans="1:95" x14ac:dyDescent="0.2">
      <c r="A75" s="6"/>
      <c r="B75" s="1">
        <v>77</v>
      </c>
      <c r="C75" s="168">
        <v>1</v>
      </c>
      <c r="E75" s="1">
        <v>77</v>
      </c>
      <c r="F75" s="169">
        <v>1</v>
      </c>
      <c r="G75" s="169">
        <v>1</v>
      </c>
      <c r="H75" s="169">
        <v>1</v>
      </c>
      <c r="I75" s="169">
        <v>1</v>
      </c>
      <c r="J75" s="169">
        <v>1</v>
      </c>
      <c r="K75" s="169">
        <v>1</v>
      </c>
      <c r="L75" s="169">
        <v>1</v>
      </c>
      <c r="M75" s="169">
        <v>1</v>
      </c>
      <c r="N75" s="169">
        <v>1</v>
      </c>
      <c r="O75" s="169">
        <v>1</v>
      </c>
      <c r="P75" s="169">
        <v>1</v>
      </c>
      <c r="Q75" s="169">
        <v>1</v>
      </c>
      <c r="R75" s="169">
        <v>1</v>
      </c>
      <c r="S75" s="169">
        <v>1</v>
      </c>
      <c r="T75" s="169">
        <v>1</v>
      </c>
      <c r="U75" s="169">
        <v>0.75</v>
      </c>
      <c r="V75" s="169">
        <v>0.75</v>
      </c>
      <c r="W75" s="169">
        <v>0.75</v>
      </c>
      <c r="X75" s="169">
        <v>0.75</v>
      </c>
      <c r="Y75" s="169">
        <v>0.75</v>
      </c>
      <c r="Z75" s="169">
        <v>0.75</v>
      </c>
      <c r="AA75" s="169">
        <v>0.75</v>
      </c>
      <c r="AB75" s="169">
        <v>0.75</v>
      </c>
      <c r="AC75" s="169">
        <v>0.75</v>
      </c>
      <c r="AD75" s="169">
        <v>1</v>
      </c>
      <c r="AE75" s="169">
        <v>1</v>
      </c>
      <c r="AF75" s="169">
        <v>1</v>
      </c>
      <c r="AG75" s="169">
        <v>1</v>
      </c>
      <c r="AH75" s="169">
        <v>1</v>
      </c>
      <c r="AI75" s="169">
        <v>1</v>
      </c>
      <c r="AJ75" s="169">
        <v>1</v>
      </c>
      <c r="AK75" s="169">
        <v>1</v>
      </c>
      <c r="AL75" s="169">
        <v>0.75</v>
      </c>
      <c r="AM75" s="169">
        <v>0.75</v>
      </c>
      <c r="AN75" s="169">
        <v>0.75</v>
      </c>
      <c r="AO75" s="169">
        <v>0.75</v>
      </c>
      <c r="AP75" s="169">
        <v>0.75</v>
      </c>
      <c r="AQ75" s="169">
        <v>0.75</v>
      </c>
      <c r="AR75" s="169">
        <v>0.75</v>
      </c>
      <c r="AS75" s="169">
        <v>0.75</v>
      </c>
      <c r="AT75" s="169">
        <v>0.75</v>
      </c>
      <c r="AU75" s="169">
        <v>0.75</v>
      </c>
      <c r="AV75" s="169">
        <v>0.75</v>
      </c>
      <c r="AW75" s="169">
        <v>0.75</v>
      </c>
      <c r="AX75" s="169">
        <v>0.75</v>
      </c>
      <c r="AY75" s="169">
        <v>0.75</v>
      </c>
      <c r="AZ75" s="169">
        <v>0.75</v>
      </c>
      <c r="BA75" s="169">
        <v>0.75</v>
      </c>
      <c r="BB75" s="169">
        <v>0.75</v>
      </c>
      <c r="BC75" s="169">
        <v>0.75</v>
      </c>
      <c r="BD75" s="169">
        <v>0.75</v>
      </c>
      <c r="BE75" s="169">
        <v>0.75</v>
      </c>
      <c r="BF75" s="169">
        <v>0.5</v>
      </c>
      <c r="BG75" s="169">
        <v>0.5</v>
      </c>
      <c r="BH75" s="169">
        <v>0.75</v>
      </c>
      <c r="BI75" s="169">
        <v>0.75</v>
      </c>
      <c r="BJ75" s="169">
        <v>1</v>
      </c>
      <c r="BK75" s="169">
        <v>1</v>
      </c>
      <c r="BL75" s="169">
        <v>1</v>
      </c>
      <c r="BM75" s="169">
        <v>1</v>
      </c>
      <c r="BN75" s="169">
        <v>1</v>
      </c>
      <c r="BO75" s="169">
        <v>1</v>
      </c>
      <c r="BP75" s="169">
        <v>1</v>
      </c>
      <c r="BQ75" s="169">
        <v>1</v>
      </c>
      <c r="BR75" s="169">
        <v>1</v>
      </c>
      <c r="BS75" s="169">
        <v>1</v>
      </c>
      <c r="BT75" s="169">
        <v>1</v>
      </c>
      <c r="BU75" s="169">
        <v>1</v>
      </c>
      <c r="BV75" s="169">
        <v>1</v>
      </c>
      <c r="BW75" s="169">
        <v>1</v>
      </c>
      <c r="BX75" s="169">
        <v>1</v>
      </c>
      <c r="BY75" s="169">
        <v>1</v>
      </c>
      <c r="BZ75" s="169">
        <v>1</v>
      </c>
      <c r="CA75" s="169">
        <v>1</v>
      </c>
      <c r="CB75" s="169">
        <v>1</v>
      </c>
      <c r="CC75" s="169">
        <v>1</v>
      </c>
      <c r="CD75" s="169">
        <v>1</v>
      </c>
      <c r="CE75" s="169">
        <v>1</v>
      </c>
      <c r="CF75" s="169">
        <v>0.75</v>
      </c>
      <c r="CG75" s="169">
        <v>0.75</v>
      </c>
      <c r="CH75" s="169">
        <v>0.75</v>
      </c>
      <c r="CI75" s="169">
        <v>0.75</v>
      </c>
      <c r="CJ75" s="169">
        <v>1</v>
      </c>
      <c r="CK75" s="169">
        <v>1</v>
      </c>
      <c r="CL75" s="169">
        <v>1</v>
      </c>
      <c r="CM75" s="169">
        <v>1</v>
      </c>
      <c r="CN75" s="169">
        <v>1</v>
      </c>
      <c r="CO75" s="169">
        <v>1</v>
      </c>
      <c r="CP75" s="169">
        <v>0.75</v>
      </c>
      <c r="CQ75" s="169">
        <v>0.75</v>
      </c>
    </row>
    <row r="76" spans="1:95" x14ac:dyDescent="0.2">
      <c r="A76" s="6"/>
      <c r="B76" s="1">
        <v>78</v>
      </c>
      <c r="C76" s="168">
        <v>1.2</v>
      </c>
      <c r="E76" s="1">
        <v>78</v>
      </c>
      <c r="F76" s="169">
        <v>1</v>
      </c>
      <c r="G76" s="169">
        <v>1</v>
      </c>
      <c r="H76" s="169">
        <v>1</v>
      </c>
      <c r="I76" s="169">
        <v>1</v>
      </c>
      <c r="J76" s="169">
        <v>1</v>
      </c>
      <c r="K76" s="169">
        <v>0.75</v>
      </c>
      <c r="L76" s="169">
        <v>1</v>
      </c>
      <c r="M76" s="169">
        <v>1</v>
      </c>
      <c r="N76" s="169">
        <v>0.75</v>
      </c>
      <c r="O76" s="169">
        <v>0.75</v>
      </c>
      <c r="P76" s="169">
        <v>0.75</v>
      </c>
      <c r="Q76" s="169">
        <v>0.75</v>
      </c>
      <c r="R76" s="169">
        <v>0.75</v>
      </c>
      <c r="S76" s="169">
        <v>0.75</v>
      </c>
      <c r="T76" s="169">
        <v>0.75</v>
      </c>
      <c r="U76" s="169">
        <v>0.75</v>
      </c>
      <c r="V76" s="169">
        <v>0.75</v>
      </c>
      <c r="W76" s="169">
        <v>0.75</v>
      </c>
      <c r="X76" s="169">
        <v>0.75</v>
      </c>
      <c r="Y76" s="169">
        <v>0.75</v>
      </c>
      <c r="Z76" s="169">
        <v>0.75</v>
      </c>
      <c r="AA76" s="169">
        <v>0.75</v>
      </c>
      <c r="AB76" s="169">
        <v>0.75</v>
      </c>
      <c r="AC76" s="169">
        <v>0.75</v>
      </c>
      <c r="AD76" s="169">
        <v>0.75</v>
      </c>
      <c r="AE76" s="169">
        <v>1</v>
      </c>
      <c r="AF76" s="169">
        <v>0.75</v>
      </c>
      <c r="AG76" s="169">
        <v>1</v>
      </c>
      <c r="AH76" s="169">
        <v>1</v>
      </c>
      <c r="AI76" s="169">
        <v>1</v>
      </c>
      <c r="AJ76" s="169">
        <v>0.75</v>
      </c>
      <c r="AK76" s="169">
        <v>0.75</v>
      </c>
      <c r="AL76" s="169">
        <v>0.75</v>
      </c>
      <c r="AM76" s="169">
        <v>0.75</v>
      </c>
      <c r="AN76" s="169">
        <v>0.75</v>
      </c>
      <c r="AO76" s="169">
        <v>0.75</v>
      </c>
      <c r="AP76" s="169">
        <v>0.75</v>
      </c>
      <c r="AQ76" s="169">
        <v>0.75</v>
      </c>
      <c r="AR76" s="169">
        <v>0.75</v>
      </c>
      <c r="AS76" s="169">
        <v>0.75</v>
      </c>
      <c r="AT76" s="169">
        <v>0.75</v>
      </c>
      <c r="AU76" s="169">
        <v>0.75</v>
      </c>
      <c r="AV76" s="169">
        <v>0.75</v>
      </c>
      <c r="AW76" s="169">
        <v>0.75</v>
      </c>
      <c r="AX76" s="169">
        <v>0.75</v>
      </c>
      <c r="AY76" s="169">
        <v>0.75</v>
      </c>
      <c r="AZ76" s="169">
        <v>0.75</v>
      </c>
      <c r="BA76" s="169">
        <v>0.75</v>
      </c>
      <c r="BB76" s="169">
        <v>0.75</v>
      </c>
      <c r="BC76" s="169">
        <v>0.75</v>
      </c>
      <c r="BD76" s="169">
        <v>0.75</v>
      </c>
      <c r="BE76" s="169">
        <v>0.75</v>
      </c>
      <c r="BF76" s="169">
        <v>0.5</v>
      </c>
      <c r="BG76" s="169">
        <v>0.5</v>
      </c>
      <c r="BH76" s="169">
        <v>0.5</v>
      </c>
      <c r="BI76" s="169">
        <v>0.75</v>
      </c>
      <c r="BJ76" s="169">
        <v>0.75</v>
      </c>
      <c r="BK76" s="169">
        <v>1</v>
      </c>
      <c r="BL76" s="169">
        <v>1</v>
      </c>
      <c r="BM76" s="169">
        <v>0.75</v>
      </c>
      <c r="BN76" s="169">
        <v>0.75</v>
      </c>
      <c r="BO76" s="169">
        <v>0.75</v>
      </c>
      <c r="BP76" s="169">
        <v>1</v>
      </c>
      <c r="BQ76" s="169">
        <v>1</v>
      </c>
      <c r="BR76" s="169">
        <v>1</v>
      </c>
      <c r="BS76" s="169">
        <v>1</v>
      </c>
      <c r="BT76" s="169">
        <v>1</v>
      </c>
      <c r="BU76" s="169">
        <v>1</v>
      </c>
      <c r="BV76" s="169">
        <v>1</v>
      </c>
      <c r="BW76" s="169">
        <v>1</v>
      </c>
      <c r="BX76" s="169">
        <v>1</v>
      </c>
      <c r="BY76" s="169">
        <v>1</v>
      </c>
      <c r="BZ76" s="169">
        <v>1</v>
      </c>
      <c r="CA76" s="169">
        <v>1</v>
      </c>
      <c r="CB76" s="169">
        <v>1</v>
      </c>
      <c r="CC76" s="169">
        <v>1</v>
      </c>
      <c r="CD76" s="169">
        <v>1</v>
      </c>
      <c r="CE76" s="169">
        <v>1</v>
      </c>
      <c r="CF76" s="169">
        <v>0.75</v>
      </c>
      <c r="CG76" s="169">
        <v>0.75</v>
      </c>
      <c r="CH76" s="169">
        <v>0.75</v>
      </c>
      <c r="CI76" s="169">
        <v>0.75</v>
      </c>
      <c r="CJ76" s="169">
        <v>1</v>
      </c>
      <c r="CK76" s="169">
        <v>1</v>
      </c>
      <c r="CL76" s="169">
        <v>1</v>
      </c>
      <c r="CM76" s="169">
        <v>1</v>
      </c>
      <c r="CN76" s="169">
        <v>1</v>
      </c>
      <c r="CO76" s="169">
        <v>1</v>
      </c>
      <c r="CP76" s="169">
        <v>1</v>
      </c>
      <c r="CQ76" s="169">
        <v>1</v>
      </c>
    </row>
    <row r="77" spans="1:95" x14ac:dyDescent="0.2">
      <c r="A77" s="6"/>
      <c r="B77" s="1">
        <v>79</v>
      </c>
      <c r="C77" s="168">
        <v>1.1000000000000001</v>
      </c>
      <c r="E77" s="1">
        <v>79</v>
      </c>
      <c r="F77" s="169">
        <v>1</v>
      </c>
      <c r="G77" s="169">
        <v>1</v>
      </c>
      <c r="H77" s="169">
        <v>1</v>
      </c>
      <c r="I77" s="169">
        <v>1</v>
      </c>
      <c r="J77" s="169">
        <v>1</v>
      </c>
      <c r="K77" s="169">
        <v>1</v>
      </c>
      <c r="L77" s="169">
        <v>1</v>
      </c>
      <c r="M77" s="169">
        <v>1</v>
      </c>
      <c r="N77" s="169">
        <v>1</v>
      </c>
      <c r="O77" s="169">
        <v>1</v>
      </c>
      <c r="P77" s="169">
        <v>1</v>
      </c>
      <c r="Q77" s="169">
        <v>1</v>
      </c>
      <c r="R77" s="169">
        <v>1</v>
      </c>
      <c r="S77" s="169">
        <v>1</v>
      </c>
      <c r="T77" s="169">
        <v>1</v>
      </c>
      <c r="U77" s="169">
        <v>1</v>
      </c>
      <c r="V77" s="169">
        <v>0.75</v>
      </c>
      <c r="W77" s="169">
        <v>1</v>
      </c>
      <c r="X77" s="169">
        <v>0.75</v>
      </c>
      <c r="Y77" s="169">
        <v>0.75</v>
      </c>
      <c r="Z77" s="169">
        <v>1</v>
      </c>
      <c r="AA77" s="169">
        <v>0.75</v>
      </c>
      <c r="AB77" s="169">
        <v>0.75</v>
      </c>
      <c r="AC77" s="169">
        <v>0.75</v>
      </c>
      <c r="AD77" s="169">
        <v>1</v>
      </c>
      <c r="AE77" s="169">
        <v>1</v>
      </c>
      <c r="AF77" s="169">
        <v>1</v>
      </c>
      <c r="AG77" s="169">
        <v>1</v>
      </c>
      <c r="AH77" s="169">
        <v>1</v>
      </c>
      <c r="AI77" s="169">
        <v>1</v>
      </c>
      <c r="AJ77" s="169">
        <v>0.75</v>
      </c>
      <c r="AK77" s="169">
        <v>0.75</v>
      </c>
      <c r="AL77" s="169">
        <v>0.75</v>
      </c>
      <c r="AM77" s="169">
        <v>0.75</v>
      </c>
      <c r="AN77" s="169">
        <v>0.75</v>
      </c>
      <c r="AO77" s="169">
        <v>0.75</v>
      </c>
      <c r="AP77" s="169">
        <v>0.75</v>
      </c>
      <c r="AQ77" s="169">
        <v>0.75</v>
      </c>
      <c r="AR77" s="169">
        <v>0.75</v>
      </c>
      <c r="AS77" s="169">
        <v>0.75</v>
      </c>
      <c r="AT77" s="169">
        <v>0.75</v>
      </c>
      <c r="AU77" s="169">
        <v>0.75</v>
      </c>
      <c r="AV77" s="169">
        <v>0.75</v>
      </c>
      <c r="AW77" s="169">
        <v>0.75</v>
      </c>
      <c r="AX77" s="169">
        <v>0.75</v>
      </c>
      <c r="AY77" s="169">
        <v>0.75</v>
      </c>
      <c r="AZ77" s="169">
        <v>0.75</v>
      </c>
      <c r="BA77" s="169">
        <v>0.75</v>
      </c>
      <c r="BB77" s="169">
        <v>0.75</v>
      </c>
      <c r="BC77" s="169">
        <v>0.75</v>
      </c>
      <c r="BD77" s="169">
        <v>0.75</v>
      </c>
      <c r="BE77" s="169">
        <v>0.5</v>
      </c>
      <c r="BF77" s="169">
        <v>0.5</v>
      </c>
      <c r="BG77" s="169">
        <v>0.5</v>
      </c>
      <c r="BH77" s="169">
        <v>0.5</v>
      </c>
      <c r="BI77" s="169">
        <v>0.75</v>
      </c>
      <c r="BJ77" s="169">
        <v>0.75</v>
      </c>
      <c r="BK77" s="169">
        <v>1</v>
      </c>
      <c r="BL77" s="169">
        <v>1</v>
      </c>
      <c r="BM77" s="169">
        <v>0.75</v>
      </c>
      <c r="BN77" s="169">
        <v>0.75</v>
      </c>
      <c r="BO77" s="169">
        <v>0.75</v>
      </c>
      <c r="BP77" s="169">
        <v>1</v>
      </c>
      <c r="BQ77" s="169">
        <v>1</v>
      </c>
      <c r="BR77" s="169">
        <v>1</v>
      </c>
      <c r="BS77" s="169">
        <v>1</v>
      </c>
      <c r="BT77" s="169">
        <v>1</v>
      </c>
      <c r="BU77" s="169">
        <v>1</v>
      </c>
      <c r="BV77" s="169">
        <v>1</v>
      </c>
      <c r="BW77" s="169">
        <v>1</v>
      </c>
      <c r="BX77" s="169">
        <v>1</v>
      </c>
      <c r="BY77" s="169">
        <v>1</v>
      </c>
      <c r="BZ77" s="169">
        <v>1</v>
      </c>
      <c r="CA77" s="169">
        <v>1</v>
      </c>
      <c r="CB77" s="169">
        <v>1</v>
      </c>
      <c r="CC77" s="169">
        <v>1</v>
      </c>
      <c r="CD77" s="169">
        <v>1</v>
      </c>
      <c r="CE77" s="169">
        <v>1</v>
      </c>
      <c r="CF77" s="169">
        <v>1</v>
      </c>
      <c r="CG77" s="169">
        <v>1</v>
      </c>
      <c r="CH77" s="169">
        <v>1</v>
      </c>
      <c r="CI77" s="169">
        <v>0.75</v>
      </c>
      <c r="CJ77" s="169">
        <v>1</v>
      </c>
      <c r="CK77" s="169">
        <v>1</v>
      </c>
      <c r="CL77" s="169">
        <v>1</v>
      </c>
      <c r="CM77" s="169">
        <v>1</v>
      </c>
      <c r="CN77" s="169">
        <v>1</v>
      </c>
      <c r="CO77" s="169">
        <v>1</v>
      </c>
      <c r="CP77" s="169">
        <v>1</v>
      </c>
      <c r="CQ77" s="169">
        <v>1</v>
      </c>
    </row>
    <row r="78" spans="1:95" x14ac:dyDescent="0.2">
      <c r="A78" s="6"/>
      <c r="B78" s="1">
        <v>80</v>
      </c>
      <c r="C78" s="168">
        <v>1.1000000000000001</v>
      </c>
      <c r="E78" s="1">
        <v>80</v>
      </c>
      <c r="F78" s="169">
        <v>1</v>
      </c>
      <c r="G78" s="169">
        <v>1</v>
      </c>
      <c r="H78" s="169">
        <v>1</v>
      </c>
      <c r="I78" s="169">
        <v>1</v>
      </c>
      <c r="J78" s="169">
        <v>1</v>
      </c>
      <c r="K78" s="169">
        <v>1</v>
      </c>
      <c r="L78" s="169">
        <v>1</v>
      </c>
      <c r="M78" s="169">
        <v>1</v>
      </c>
      <c r="N78" s="169">
        <v>1</v>
      </c>
      <c r="O78" s="169">
        <v>1</v>
      </c>
      <c r="P78" s="169">
        <v>1</v>
      </c>
      <c r="Q78" s="169">
        <v>1</v>
      </c>
      <c r="R78" s="169">
        <v>1</v>
      </c>
      <c r="S78" s="169">
        <v>1</v>
      </c>
      <c r="T78" s="169">
        <v>1</v>
      </c>
      <c r="U78" s="169">
        <v>1</v>
      </c>
      <c r="V78" s="169">
        <v>1</v>
      </c>
      <c r="W78" s="169">
        <v>1</v>
      </c>
      <c r="X78" s="169">
        <v>1</v>
      </c>
      <c r="Y78" s="169">
        <v>1</v>
      </c>
      <c r="Z78" s="169">
        <v>1</v>
      </c>
      <c r="AA78" s="169">
        <v>1</v>
      </c>
      <c r="AB78" s="169">
        <v>1</v>
      </c>
      <c r="AC78" s="169">
        <v>1</v>
      </c>
      <c r="AD78" s="169">
        <v>1</v>
      </c>
      <c r="AE78" s="169">
        <v>1</v>
      </c>
      <c r="AF78" s="169">
        <v>1</v>
      </c>
      <c r="AG78" s="169">
        <v>1</v>
      </c>
      <c r="AH78" s="169">
        <v>1</v>
      </c>
      <c r="AI78" s="169">
        <v>1</v>
      </c>
      <c r="AJ78" s="169">
        <v>1</v>
      </c>
      <c r="AK78" s="169">
        <v>1</v>
      </c>
      <c r="AL78" s="169">
        <v>1</v>
      </c>
      <c r="AM78" s="169">
        <v>0.75</v>
      </c>
      <c r="AN78" s="169">
        <v>0.75</v>
      </c>
      <c r="AO78" s="169">
        <v>0.75</v>
      </c>
      <c r="AP78" s="169">
        <v>0.75</v>
      </c>
      <c r="AQ78" s="169">
        <v>0.75</v>
      </c>
      <c r="AR78" s="169">
        <v>0.75</v>
      </c>
      <c r="AS78" s="169">
        <v>1</v>
      </c>
      <c r="AT78" s="169">
        <v>0.75</v>
      </c>
      <c r="AU78" s="169">
        <v>0.75</v>
      </c>
      <c r="AV78" s="169">
        <v>0.75</v>
      </c>
      <c r="AW78" s="169">
        <v>1</v>
      </c>
      <c r="AX78" s="169">
        <v>0.75</v>
      </c>
      <c r="AY78" s="169">
        <v>0.75</v>
      </c>
      <c r="AZ78" s="169">
        <v>0.75</v>
      </c>
      <c r="BA78" s="169">
        <v>0.75</v>
      </c>
      <c r="BB78" s="169">
        <v>0.75</v>
      </c>
      <c r="BC78" s="169">
        <v>0.75</v>
      </c>
      <c r="BD78" s="169">
        <v>0.75</v>
      </c>
      <c r="BE78" s="169">
        <v>0.75</v>
      </c>
      <c r="BF78" s="169">
        <v>0.5</v>
      </c>
      <c r="BG78" s="169">
        <v>0.5</v>
      </c>
      <c r="BH78" s="169">
        <v>0.5</v>
      </c>
      <c r="BI78" s="169">
        <v>1</v>
      </c>
      <c r="BJ78" s="169">
        <v>1</v>
      </c>
      <c r="BK78" s="169">
        <v>1</v>
      </c>
      <c r="BL78" s="169">
        <v>1</v>
      </c>
      <c r="BM78" s="169">
        <v>1</v>
      </c>
      <c r="BN78" s="169">
        <v>1</v>
      </c>
      <c r="BO78" s="169">
        <v>1</v>
      </c>
      <c r="BP78" s="169">
        <v>1</v>
      </c>
      <c r="BQ78" s="169">
        <v>1</v>
      </c>
      <c r="BR78" s="169">
        <v>1</v>
      </c>
      <c r="BS78" s="169">
        <v>1</v>
      </c>
      <c r="BT78" s="169">
        <v>1</v>
      </c>
      <c r="BU78" s="169">
        <v>1</v>
      </c>
      <c r="BV78" s="169">
        <v>1</v>
      </c>
      <c r="BW78" s="169">
        <v>1</v>
      </c>
      <c r="BX78" s="169">
        <v>1</v>
      </c>
      <c r="BY78" s="169">
        <v>1</v>
      </c>
      <c r="BZ78" s="169">
        <v>1</v>
      </c>
      <c r="CA78" s="169">
        <v>1</v>
      </c>
      <c r="CB78" s="169">
        <v>1</v>
      </c>
      <c r="CC78" s="169">
        <v>1</v>
      </c>
      <c r="CD78" s="169">
        <v>1</v>
      </c>
      <c r="CE78" s="169">
        <v>1</v>
      </c>
      <c r="CF78" s="169">
        <v>0.75</v>
      </c>
      <c r="CG78" s="169">
        <v>0.75</v>
      </c>
      <c r="CH78" s="169">
        <v>0.75</v>
      </c>
      <c r="CI78" s="169">
        <v>0.75</v>
      </c>
      <c r="CJ78" s="169">
        <v>1</v>
      </c>
      <c r="CK78" s="169">
        <v>1</v>
      </c>
      <c r="CL78" s="169">
        <v>1</v>
      </c>
      <c r="CM78" s="169">
        <v>1</v>
      </c>
      <c r="CN78" s="169">
        <v>1</v>
      </c>
      <c r="CO78" s="169">
        <v>0.75</v>
      </c>
      <c r="CP78" s="169">
        <v>0.75</v>
      </c>
      <c r="CQ78" s="169">
        <v>0.75</v>
      </c>
    </row>
    <row r="79" spans="1:95" x14ac:dyDescent="0.2">
      <c r="A79" s="6"/>
      <c r="B79" s="1">
        <v>81</v>
      </c>
      <c r="C79" s="168">
        <v>0.9</v>
      </c>
      <c r="E79" s="1">
        <v>81</v>
      </c>
      <c r="F79" s="169">
        <v>1</v>
      </c>
      <c r="G79" s="169">
        <v>1</v>
      </c>
      <c r="H79" s="169">
        <v>1</v>
      </c>
      <c r="I79" s="169">
        <v>1</v>
      </c>
      <c r="J79" s="169">
        <v>1</v>
      </c>
      <c r="K79" s="169">
        <v>1</v>
      </c>
      <c r="L79" s="169">
        <v>1</v>
      </c>
      <c r="M79" s="169">
        <v>0.75</v>
      </c>
      <c r="N79" s="169">
        <v>1</v>
      </c>
      <c r="O79" s="169">
        <v>1</v>
      </c>
      <c r="P79" s="169">
        <v>1</v>
      </c>
      <c r="Q79" s="169">
        <v>1</v>
      </c>
      <c r="R79" s="169">
        <v>1</v>
      </c>
      <c r="S79" s="169">
        <v>1</v>
      </c>
      <c r="T79" s="169">
        <v>1</v>
      </c>
      <c r="U79" s="169">
        <v>1</v>
      </c>
      <c r="V79" s="169">
        <v>1</v>
      </c>
      <c r="W79" s="169">
        <v>1</v>
      </c>
      <c r="X79" s="169">
        <v>1</v>
      </c>
      <c r="Y79" s="169">
        <v>1</v>
      </c>
      <c r="Z79" s="169">
        <v>1</v>
      </c>
      <c r="AA79" s="169">
        <v>1</v>
      </c>
      <c r="AB79" s="169">
        <v>1</v>
      </c>
      <c r="AC79" s="169">
        <v>1</v>
      </c>
      <c r="AD79" s="169">
        <v>1</v>
      </c>
      <c r="AE79" s="169">
        <v>1</v>
      </c>
      <c r="AF79" s="169">
        <v>1</v>
      </c>
      <c r="AG79" s="169">
        <v>1</v>
      </c>
      <c r="AH79" s="169">
        <v>1</v>
      </c>
      <c r="AI79" s="169">
        <v>1</v>
      </c>
      <c r="AJ79" s="169">
        <v>1</v>
      </c>
      <c r="AK79" s="169">
        <v>1</v>
      </c>
      <c r="AL79" s="169">
        <v>1</v>
      </c>
      <c r="AM79" s="169">
        <v>0.75</v>
      </c>
      <c r="AN79" s="169">
        <v>0.75</v>
      </c>
      <c r="AO79" s="169">
        <v>0.75</v>
      </c>
      <c r="AP79" s="169">
        <v>1</v>
      </c>
      <c r="AQ79" s="169">
        <v>1</v>
      </c>
      <c r="AR79" s="169">
        <v>1</v>
      </c>
      <c r="AS79" s="169">
        <v>1</v>
      </c>
      <c r="AT79" s="169">
        <v>1</v>
      </c>
      <c r="AU79" s="169">
        <v>1</v>
      </c>
      <c r="AV79" s="169">
        <v>1</v>
      </c>
      <c r="AW79" s="169">
        <v>1</v>
      </c>
      <c r="AX79" s="169">
        <v>1</v>
      </c>
      <c r="AY79" s="169">
        <v>0.75</v>
      </c>
      <c r="AZ79" s="169">
        <v>0.75</v>
      </c>
      <c r="BA79" s="169">
        <v>0.75</v>
      </c>
      <c r="BB79" s="169">
        <v>0.75</v>
      </c>
      <c r="BC79" s="169">
        <v>0.75</v>
      </c>
      <c r="BD79" s="169">
        <v>0.75</v>
      </c>
      <c r="BE79" s="169">
        <v>0.75</v>
      </c>
      <c r="BF79" s="169">
        <v>0.75</v>
      </c>
      <c r="BG79" s="169">
        <v>0.75</v>
      </c>
      <c r="BH79" s="169">
        <v>0.75</v>
      </c>
      <c r="BI79" s="169">
        <v>1</v>
      </c>
      <c r="BJ79" s="169">
        <v>1</v>
      </c>
      <c r="BK79" s="169">
        <v>1</v>
      </c>
      <c r="BL79" s="169">
        <v>1</v>
      </c>
      <c r="BM79" s="169">
        <v>1</v>
      </c>
      <c r="BN79" s="169">
        <v>1</v>
      </c>
      <c r="BO79" s="169">
        <v>1</v>
      </c>
      <c r="BP79" s="169">
        <v>1</v>
      </c>
      <c r="BQ79" s="169">
        <v>1</v>
      </c>
      <c r="BR79" s="169">
        <v>1</v>
      </c>
      <c r="BS79" s="169">
        <v>1</v>
      </c>
      <c r="BT79" s="169">
        <v>1</v>
      </c>
      <c r="BU79" s="169">
        <v>1</v>
      </c>
      <c r="BV79" s="169">
        <v>1</v>
      </c>
      <c r="BW79" s="169">
        <v>1</v>
      </c>
      <c r="BX79" s="169">
        <v>1</v>
      </c>
      <c r="BY79" s="169">
        <v>1</v>
      </c>
      <c r="BZ79" s="169">
        <v>1</v>
      </c>
      <c r="CA79" s="169">
        <v>1</v>
      </c>
      <c r="CB79" s="169">
        <v>1</v>
      </c>
      <c r="CC79" s="169">
        <v>1</v>
      </c>
      <c r="CD79" s="169">
        <v>0.75</v>
      </c>
      <c r="CE79" s="169">
        <v>0.75</v>
      </c>
      <c r="CF79" s="169">
        <v>0.75</v>
      </c>
      <c r="CG79" s="169">
        <v>0.75</v>
      </c>
      <c r="CH79" s="169">
        <v>0.75</v>
      </c>
      <c r="CI79" s="169">
        <v>0.75</v>
      </c>
      <c r="CJ79" s="169">
        <v>0.75</v>
      </c>
      <c r="CK79" s="169">
        <v>0.75</v>
      </c>
      <c r="CL79" s="169">
        <v>1</v>
      </c>
      <c r="CM79" s="169">
        <v>1</v>
      </c>
      <c r="CN79" s="169">
        <v>0.75</v>
      </c>
      <c r="CO79" s="169">
        <v>0.75</v>
      </c>
      <c r="CP79" s="169">
        <v>0.75</v>
      </c>
      <c r="CQ79" s="169">
        <v>0.75</v>
      </c>
    </row>
    <row r="80" spans="1:95" x14ac:dyDescent="0.2">
      <c r="A80" s="6"/>
      <c r="B80" s="1">
        <v>82</v>
      </c>
      <c r="C80" s="168">
        <v>1.3</v>
      </c>
      <c r="E80" s="1">
        <v>82</v>
      </c>
      <c r="F80" s="169">
        <v>1</v>
      </c>
      <c r="G80" s="169">
        <v>1</v>
      </c>
      <c r="H80" s="169">
        <v>1</v>
      </c>
      <c r="I80" s="169">
        <v>1</v>
      </c>
      <c r="J80" s="169">
        <v>1</v>
      </c>
      <c r="K80" s="169">
        <v>1</v>
      </c>
      <c r="L80" s="169">
        <v>1</v>
      </c>
      <c r="M80" s="169">
        <v>1</v>
      </c>
      <c r="N80" s="169">
        <v>1</v>
      </c>
      <c r="O80" s="169">
        <v>1</v>
      </c>
      <c r="P80" s="169">
        <v>1</v>
      </c>
      <c r="Q80" s="169">
        <v>1</v>
      </c>
      <c r="R80" s="169">
        <v>1</v>
      </c>
      <c r="S80" s="169">
        <v>1</v>
      </c>
      <c r="T80" s="169">
        <v>1</v>
      </c>
      <c r="U80" s="169">
        <v>1</v>
      </c>
      <c r="V80" s="169">
        <v>1</v>
      </c>
      <c r="W80" s="169">
        <v>1</v>
      </c>
      <c r="X80" s="169">
        <v>1</v>
      </c>
      <c r="Y80" s="169">
        <v>1</v>
      </c>
      <c r="Z80" s="169">
        <v>1</v>
      </c>
      <c r="AA80" s="169">
        <v>1</v>
      </c>
      <c r="AB80" s="169">
        <v>1</v>
      </c>
      <c r="AC80" s="169">
        <v>1</v>
      </c>
      <c r="AD80" s="169">
        <v>1</v>
      </c>
      <c r="AE80" s="169">
        <v>1</v>
      </c>
      <c r="AF80" s="169">
        <v>1</v>
      </c>
      <c r="AG80" s="169">
        <v>1</v>
      </c>
      <c r="AH80" s="169">
        <v>1</v>
      </c>
      <c r="AI80" s="169">
        <v>1</v>
      </c>
      <c r="AJ80" s="169">
        <v>1</v>
      </c>
      <c r="AK80" s="169">
        <v>1</v>
      </c>
      <c r="AL80" s="169">
        <v>1</v>
      </c>
      <c r="AM80" s="169">
        <v>0.75</v>
      </c>
      <c r="AN80" s="169">
        <v>0.75</v>
      </c>
      <c r="AO80" s="169">
        <v>0.75</v>
      </c>
      <c r="AP80" s="169">
        <v>0.75</v>
      </c>
      <c r="AQ80" s="169">
        <v>0.75</v>
      </c>
      <c r="AR80" s="169">
        <v>0.75</v>
      </c>
      <c r="AS80" s="169">
        <v>0.75</v>
      </c>
      <c r="AT80" s="169">
        <v>0.75</v>
      </c>
      <c r="AU80" s="169">
        <v>0.75</v>
      </c>
      <c r="AV80" s="169">
        <v>0.75</v>
      </c>
      <c r="AW80" s="169">
        <v>1</v>
      </c>
      <c r="AX80" s="169">
        <v>0.75</v>
      </c>
      <c r="AY80" s="169">
        <v>0.75</v>
      </c>
      <c r="AZ80" s="169">
        <v>0.75</v>
      </c>
      <c r="BA80" s="169">
        <v>0.75</v>
      </c>
      <c r="BB80" s="169">
        <v>0.75</v>
      </c>
      <c r="BC80" s="169">
        <v>0.75</v>
      </c>
      <c r="BD80" s="169">
        <v>0.75</v>
      </c>
      <c r="BE80" s="169">
        <v>0.5</v>
      </c>
      <c r="BF80" s="169">
        <v>0.5</v>
      </c>
      <c r="BG80" s="169">
        <v>0.5</v>
      </c>
      <c r="BH80" s="169">
        <v>0.5</v>
      </c>
      <c r="BI80" s="169">
        <v>0.75</v>
      </c>
      <c r="BJ80" s="169">
        <v>1</v>
      </c>
      <c r="BK80" s="169">
        <v>1</v>
      </c>
      <c r="BL80" s="169">
        <v>1</v>
      </c>
      <c r="BM80" s="169">
        <v>1</v>
      </c>
      <c r="BN80" s="169">
        <v>0.75</v>
      </c>
      <c r="BO80" s="169">
        <v>0.75</v>
      </c>
      <c r="BP80" s="169">
        <v>1</v>
      </c>
      <c r="BQ80" s="169">
        <v>1</v>
      </c>
      <c r="BR80" s="169">
        <v>1</v>
      </c>
      <c r="BS80" s="169">
        <v>1</v>
      </c>
      <c r="BT80" s="169">
        <v>1</v>
      </c>
      <c r="BU80" s="169">
        <v>1</v>
      </c>
      <c r="BV80" s="169">
        <v>1</v>
      </c>
      <c r="BW80" s="169">
        <v>1</v>
      </c>
      <c r="BX80" s="169">
        <v>1</v>
      </c>
      <c r="BY80" s="169">
        <v>1</v>
      </c>
      <c r="BZ80" s="169">
        <v>1</v>
      </c>
      <c r="CA80" s="169">
        <v>1</v>
      </c>
      <c r="CB80" s="169">
        <v>1</v>
      </c>
      <c r="CC80" s="169">
        <v>1</v>
      </c>
      <c r="CD80" s="169">
        <v>1</v>
      </c>
      <c r="CE80" s="169">
        <v>1</v>
      </c>
      <c r="CF80" s="169">
        <v>1</v>
      </c>
      <c r="CG80" s="169">
        <v>1</v>
      </c>
      <c r="CH80" s="169">
        <v>1</v>
      </c>
      <c r="CI80" s="169">
        <v>0.75</v>
      </c>
      <c r="CJ80" s="169">
        <v>1</v>
      </c>
      <c r="CK80" s="169">
        <v>1</v>
      </c>
      <c r="CL80" s="169">
        <v>1</v>
      </c>
      <c r="CM80" s="169">
        <v>1</v>
      </c>
      <c r="CN80" s="169">
        <v>1</v>
      </c>
      <c r="CO80" s="169">
        <v>1</v>
      </c>
      <c r="CP80" s="169">
        <v>1</v>
      </c>
      <c r="CQ80" s="169">
        <v>0.75</v>
      </c>
    </row>
    <row r="81" spans="1:95" x14ac:dyDescent="0.2">
      <c r="A81" s="6"/>
      <c r="B81" s="1">
        <v>83</v>
      </c>
      <c r="C81" s="168">
        <v>1.8</v>
      </c>
      <c r="E81" s="1">
        <v>83</v>
      </c>
      <c r="F81" s="169">
        <v>1</v>
      </c>
      <c r="G81" s="169">
        <v>1</v>
      </c>
      <c r="H81" s="169">
        <v>1</v>
      </c>
      <c r="I81" s="169">
        <v>1</v>
      </c>
      <c r="J81" s="169">
        <v>1</v>
      </c>
      <c r="K81" s="169">
        <v>1</v>
      </c>
      <c r="L81" s="169">
        <v>1</v>
      </c>
      <c r="M81" s="169">
        <v>1</v>
      </c>
      <c r="N81" s="169">
        <v>1</v>
      </c>
      <c r="O81" s="169">
        <v>1</v>
      </c>
      <c r="P81" s="169">
        <v>1</v>
      </c>
      <c r="Q81" s="169">
        <v>1</v>
      </c>
      <c r="R81" s="169">
        <v>1</v>
      </c>
      <c r="S81" s="169">
        <v>1</v>
      </c>
      <c r="T81" s="169">
        <v>1</v>
      </c>
      <c r="U81" s="169">
        <v>1</v>
      </c>
      <c r="V81" s="169">
        <v>1</v>
      </c>
      <c r="W81" s="169">
        <v>1</v>
      </c>
      <c r="X81" s="169">
        <v>1</v>
      </c>
      <c r="Y81" s="169">
        <v>1</v>
      </c>
      <c r="Z81" s="169">
        <v>1</v>
      </c>
      <c r="AA81" s="169">
        <v>1</v>
      </c>
      <c r="AB81" s="169">
        <v>1</v>
      </c>
      <c r="AC81" s="169">
        <v>1</v>
      </c>
      <c r="AD81" s="169">
        <v>1</v>
      </c>
      <c r="AE81" s="169">
        <v>1</v>
      </c>
      <c r="AF81" s="169">
        <v>1</v>
      </c>
      <c r="AG81" s="169">
        <v>1</v>
      </c>
      <c r="AH81" s="169">
        <v>1</v>
      </c>
      <c r="AI81" s="169">
        <v>1</v>
      </c>
      <c r="AJ81" s="169">
        <v>0.75</v>
      </c>
      <c r="AK81" s="169">
        <v>1</v>
      </c>
      <c r="AL81" s="169">
        <v>0.75</v>
      </c>
      <c r="AM81" s="169">
        <v>0.75</v>
      </c>
      <c r="AN81" s="169">
        <v>0.75</v>
      </c>
      <c r="AO81" s="169">
        <v>0.75</v>
      </c>
      <c r="AP81" s="169">
        <v>0.75</v>
      </c>
      <c r="AQ81" s="169">
        <v>0.75</v>
      </c>
      <c r="AR81" s="169">
        <v>0.75</v>
      </c>
      <c r="AS81" s="169">
        <v>0.75</v>
      </c>
      <c r="AT81" s="169">
        <v>0.75</v>
      </c>
      <c r="AU81" s="169">
        <v>0.75</v>
      </c>
      <c r="AV81" s="169">
        <v>0.75</v>
      </c>
      <c r="AW81" s="169">
        <v>0.75</v>
      </c>
      <c r="AX81" s="169">
        <v>0.75</v>
      </c>
      <c r="AY81" s="169">
        <v>0.75</v>
      </c>
      <c r="AZ81" s="169">
        <v>0.75</v>
      </c>
      <c r="BA81" s="169">
        <v>0.75</v>
      </c>
      <c r="BB81" s="169">
        <v>0.75</v>
      </c>
      <c r="BC81" s="169">
        <v>0.75</v>
      </c>
      <c r="BD81" s="169">
        <v>0.5</v>
      </c>
      <c r="BE81" s="169">
        <v>0.5</v>
      </c>
      <c r="BF81" s="169">
        <v>0.5</v>
      </c>
      <c r="BG81" s="169">
        <v>0.5</v>
      </c>
      <c r="BH81" s="169">
        <v>0.5</v>
      </c>
      <c r="BI81" s="169">
        <v>0.75</v>
      </c>
      <c r="BJ81" s="169">
        <v>0.75</v>
      </c>
      <c r="BK81" s="169">
        <v>1</v>
      </c>
      <c r="BL81" s="169">
        <v>0.75</v>
      </c>
      <c r="BM81" s="169">
        <v>0.75</v>
      </c>
      <c r="BN81" s="169">
        <v>0.75</v>
      </c>
      <c r="BO81" s="169">
        <v>0.75</v>
      </c>
      <c r="BP81" s="169">
        <v>1</v>
      </c>
      <c r="BQ81" s="169">
        <v>1</v>
      </c>
      <c r="BR81" s="169">
        <v>1</v>
      </c>
      <c r="BS81" s="169">
        <v>1</v>
      </c>
      <c r="BT81" s="169">
        <v>1</v>
      </c>
      <c r="BU81" s="169">
        <v>1</v>
      </c>
      <c r="BV81" s="169">
        <v>1</v>
      </c>
      <c r="BW81" s="169">
        <v>1</v>
      </c>
      <c r="BX81" s="169">
        <v>1</v>
      </c>
      <c r="BY81" s="169">
        <v>1</v>
      </c>
      <c r="BZ81" s="169">
        <v>1</v>
      </c>
      <c r="CA81" s="169">
        <v>1</v>
      </c>
      <c r="CB81" s="169">
        <v>1</v>
      </c>
      <c r="CC81" s="169">
        <v>1</v>
      </c>
      <c r="CD81" s="169">
        <v>1</v>
      </c>
      <c r="CE81" s="169">
        <v>1</v>
      </c>
      <c r="CF81" s="169">
        <v>1</v>
      </c>
      <c r="CG81" s="169">
        <v>1</v>
      </c>
      <c r="CH81" s="169">
        <v>1</v>
      </c>
      <c r="CI81" s="169">
        <v>1</v>
      </c>
      <c r="CJ81" s="169">
        <v>1</v>
      </c>
      <c r="CK81" s="169">
        <v>1</v>
      </c>
      <c r="CL81" s="169">
        <v>1</v>
      </c>
      <c r="CM81" s="169">
        <v>1</v>
      </c>
      <c r="CN81" s="169">
        <v>1</v>
      </c>
      <c r="CO81" s="169">
        <v>1</v>
      </c>
      <c r="CP81" s="169">
        <v>1</v>
      </c>
      <c r="CQ81" s="169">
        <v>1</v>
      </c>
    </row>
    <row r="82" spans="1:95" x14ac:dyDescent="0.2">
      <c r="A82" s="6"/>
      <c r="B82" s="1">
        <v>84</v>
      </c>
      <c r="C82" s="168">
        <v>1.2</v>
      </c>
      <c r="E82" s="1">
        <v>84</v>
      </c>
      <c r="F82" s="169">
        <v>1</v>
      </c>
      <c r="G82" s="169">
        <v>1</v>
      </c>
      <c r="H82" s="169">
        <v>1</v>
      </c>
      <c r="I82" s="169">
        <v>1</v>
      </c>
      <c r="J82" s="169">
        <v>1</v>
      </c>
      <c r="K82" s="169">
        <v>1</v>
      </c>
      <c r="L82" s="169">
        <v>1</v>
      </c>
      <c r="M82" s="169">
        <v>1</v>
      </c>
      <c r="N82" s="169">
        <v>1</v>
      </c>
      <c r="O82" s="169">
        <v>1</v>
      </c>
      <c r="P82" s="169">
        <v>1</v>
      </c>
      <c r="Q82" s="169">
        <v>1</v>
      </c>
      <c r="R82" s="169">
        <v>1</v>
      </c>
      <c r="S82" s="169">
        <v>1</v>
      </c>
      <c r="T82" s="169">
        <v>0.75</v>
      </c>
      <c r="U82" s="169">
        <v>0.75</v>
      </c>
      <c r="V82" s="169">
        <v>0.75</v>
      </c>
      <c r="W82" s="169">
        <v>0.75</v>
      </c>
      <c r="X82" s="169">
        <v>0.75</v>
      </c>
      <c r="Y82" s="169">
        <v>0.75</v>
      </c>
      <c r="Z82" s="169">
        <v>0.75</v>
      </c>
      <c r="AA82" s="169">
        <v>0.75</v>
      </c>
      <c r="AB82" s="169">
        <v>0.75</v>
      </c>
      <c r="AC82" s="169">
        <v>0.75</v>
      </c>
      <c r="AD82" s="169">
        <v>0.75</v>
      </c>
      <c r="AE82" s="169">
        <v>1</v>
      </c>
      <c r="AF82" s="169">
        <v>1</v>
      </c>
      <c r="AG82" s="169">
        <v>0.75</v>
      </c>
      <c r="AH82" s="169">
        <v>1</v>
      </c>
      <c r="AI82" s="169">
        <v>0.75</v>
      </c>
      <c r="AJ82" s="169">
        <v>0.75</v>
      </c>
      <c r="AK82" s="169">
        <v>0.75</v>
      </c>
      <c r="AL82" s="169">
        <v>0.75</v>
      </c>
      <c r="AM82" s="169">
        <v>0.75</v>
      </c>
      <c r="AN82" s="169">
        <v>0.75</v>
      </c>
      <c r="AO82" s="169">
        <v>0.75</v>
      </c>
      <c r="AP82" s="169">
        <v>0.75</v>
      </c>
      <c r="AQ82" s="169">
        <v>0.75</v>
      </c>
      <c r="AR82" s="169">
        <v>0.75</v>
      </c>
      <c r="AS82" s="169">
        <v>0.75</v>
      </c>
      <c r="AT82" s="169">
        <v>0.75</v>
      </c>
      <c r="AU82" s="169">
        <v>0.75</v>
      </c>
      <c r="AV82" s="169">
        <v>0.75</v>
      </c>
      <c r="AW82" s="169">
        <v>0.75</v>
      </c>
      <c r="AX82" s="169">
        <v>0.75</v>
      </c>
      <c r="AY82" s="169">
        <v>0.5</v>
      </c>
      <c r="AZ82" s="169">
        <v>0.75</v>
      </c>
      <c r="BA82" s="169">
        <v>0.5</v>
      </c>
      <c r="BB82" s="169">
        <v>0.5</v>
      </c>
      <c r="BC82" s="169">
        <v>0.5</v>
      </c>
      <c r="BD82" s="169">
        <v>0.5</v>
      </c>
      <c r="BE82" s="169">
        <v>0.5</v>
      </c>
      <c r="BF82" s="169">
        <v>0.5</v>
      </c>
      <c r="BG82" s="169">
        <v>0.5</v>
      </c>
      <c r="BH82" s="169">
        <v>0.5</v>
      </c>
      <c r="BI82" s="169">
        <v>0.75</v>
      </c>
      <c r="BJ82" s="169">
        <v>0.75</v>
      </c>
      <c r="BK82" s="169">
        <v>0.75</v>
      </c>
      <c r="BL82" s="169">
        <v>0.75</v>
      </c>
      <c r="BM82" s="169">
        <v>0.75</v>
      </c>
      <c r="BN82" s="169">
        <v>0.75</v>
      </c>
      <c r="BO82" s="169">
        <v>0.75</v>
      </c>
      <c r="BP82" s="169">
        <v>0.75</v>
      </c>
      <c r="BQ82" s="169">
        <v>0.75</v>
      </c>
      <c r="BR82" s="169">
        <v>0.75</v>
      </c>
      <c r="BS82" s="169">
        <v>0.75</v>
      </c>
      <c r="BT82" s="169">
        <v>0.75</v>
      </c>
      <c r="BU82" s="169">
        <v>1</v>
      </c>
      <c r="BV82" s="169">
        <v>1</v>
      </c>
      <c r="BW82" s="169">
        <v>1</v>
      </c>
      <c r="BX82" s="169">
        <v>1</v>
      </c>
      <c r="BY82" s="169">
        <v>1</v>
      </c>
      <c r="BZ82" s="169">
        <v>1</v>
      </c>
      <c r="CA82" s="169">
        <v>1</v>
      </c>
      <c r="CB82" s="169">
        <v>1</v>
      </c>
      <c r="CC82" s="169">
        <v>1</v>
      </c>
      <c r="CD82" s="169">
        <v>1</v>
      </c>
      <c r="CE82" s="169">
        <v>1</v>
      </c>
      <c r="CF82" s="169">
        <v>1</v>
      </c>
      <c r="CG82" s="169">
        <v>1</v>
      </c>
      <c r="CH82" s="169">
        <v>1</v>
      </c>
      <c r="CI82" s="169">
        <v>1</v>
      </c>
      <c r="CJ82" s="169">
        <v>1</v>
      </c>
      <c r="CK82" s="169">
        <v>1</v>
      </c>
      <c r="CL82" s="169">
        <v>1</v>
      </c>
      <c r="CM82" s="169">
        <v>1</v>
      </c>
      <c r="CN82" s="169">
        <v>1</v>
      </c>
      <c r="CO82" s="169">
        <v>1</v>
      </c>
      <c r="CP82" s="169">
        <v>1</v>
      </c>
      <c r="CQ82" s="169">
        <v>1</v>
      </c>
    </row>
    <row r="83" spans="1:95" x14ac:dyDescent="0.2">
      <c r="A83" s="6"/>
      <c r="B83" s="1">
        <v>85</v>
      </c>
      <c r="C83" s="168">
        <v>1.6</v>
      </c>
      <c r="E83" s="1">
        <v>85</v>
      </c>
      <c r="F83" s="169">
        <v>1</v>
      </c>
      <c r="G83" s="169">
        <v>1</v>
      </c>
      <c r="H83" s="169">
        <v>1</v>
      </c>
      <c r="I83" s="169">
        <v>1</v>
      </c>
      <c r="J83" s="169">
        <v>1</v>
      </c>
      <c r="K83" s="169">
        <v>1</v>
      </c>
      <c r="L83" s="169">
        <v>1</v>
      </c>
      <c r="M83" s="169">
        <v>1</v>
      </c>
      <c r="N83" s="169">
        <v>1</v>
      </c>
      <c r="O83" s="169">
        <v>1</v>
      </c>
      <c r="P83" s="169">
        <v>1</v>
      </c>
      <c r="Q83" s="169">
        <v>1</v>
      </c>
      <c r="R83" s="169">
        <v>1</v>
      </c>
      <c r="S83" s="169">
        <v>1</v>
      </c>
      <c r="T83" s="169">
        <v>1</v>
      </c>
      <c r="U83" s="169">
        <v>1</v>
      </c>
      <c r="V83" s="169">
        <v>0.75</v>
      </c>
      <c r="W83" s="169">
        <v>1</v>
      </c>
      <c r="X83" s="169">
        <v>0.75</v>
      </c>
      <c r="Y83" s="169">
        <v>0.75</v>
      </c>
      <c r="Z83" s="169">
        <v>0.75</v>
      </c>
      <c r="AA83" s="169">
        <v>0.75</v>
      </c>
      <c r="AB83" s="169">
        <v>0.75</v>
      </c>
      <c r="AC83" s="169">
        <v>0.75</v>
      </c>
      <c r="AD83" s="169">
        <v>1</v>
      </c>
      <c r="AE83" s="169">
        <v>1</v>
      </c>
      <c r="AF83" s="169">
        <v>1</v>
      </c>
      <c r="AG83" s="169">
        <v>1</v>
      </c>
      <c r="AH83" s="169">
        <v>1</v>
      </c>
      <c r="AI83" s="169">
        <v>0.75</v>
      </c>
      <c r="AJ83" s="169">
        <v>0.75</v>
      </c>
      <c r="AK83" s="169">
        <v>0.75</v>
      </c>
      <c r="AL83" s="169">
        <v>0.75</v>
      </c>
      <c r="AM83" s="169">
        <v>0.75</v>
      </c>
      <c r="AN83" s="169">
        <v>0.75</v>
      </c>
      <c r="AO83" s="169">
        <v>0.75</v>
      </c>
      <c r="AP83" s="169">
        <v>0.75</v>
      </c>
      <c r="AQ83" s="169">
        <v>0.75</v>
      </c>
      <c r="AR83" s="169">
        <v>0.75</v>
      </c>
      <c r="AS83" s="169">
        <v>0.75</v>
      </c>
      <c r="AT83" s="169">
        <v>0.75</v>
      </c>
      <c r="AU83" s="169">
        <v>0.75</v>
      </c>
      <c r="AV83" s="169">
        <v>0.75</v>
      </c>
      <c r="AW83" s="169">
        <v>0.75</v>
      </c>
      <c r="AX83" s="169">
        <v>0.75</v>
      </c>
      <c r="AY83" s="169">
        <v>0.75</v>
      </c>
      <c r="AZ83" s="169">
        <v>0.75</v>
      </c>
      <c r="BA83" s="169">
        <v>0.75</v>
      </c>
      <c r="BB83" s="169">
        <v>0.5</v>
      </c>
      <c r="BC83" s="169">
        <v>0.5</v>
      </c>
      <c r="BD83" s="169">
        <v>0.5</v>
      </c>
      <c r="BE83" s="169">
        <v>0.5</v>
      </c>
      <c r="BF83" s="169">
        <v>0.5</v>
      </c>
      <c r="BG83" s="169">
        <v>0.5</v>
      </c>
      <c r="BH83" s="169">
        <v>0.5</v>
      </c>
      <c r="BI83" s="169">
        <v>0.75</v>
      </c>
      <c r="BJ83" s="169">
        <v>0.75</v>
      </c>
      <c r="BK83" s="169">
        <v>0.75</v>
      </c>
      <c r="BL83" s="169">
        <v>0.75</v>
      </c>
      <c r="BM83" s="169">
        <v>0.75</v>
      </c>
      <c r="BN83" s="169">
        <v>0.75</v>
      </c>
      <c r="BO83" s="169">
        <v>0.75</v>
      </c>
      <c r="BP83" s="169">
        <v>0.75</v>
      </c>
      <c r="BQ83" s="169">
        <v>0.75</v>
      </c>
      <c r="BR83" s="169">
        <v>0.75</v>
      </c>
      <c r="BS83" s="169">
        <v>0.75</v>
      </c>
      <c r="BT83" s="169">
        <v>0.75</v>
      </c>
      <c r="BU83" s="169">
        <v>1</v>
      </c>
      <c r="BV83" s="169">
        <v>1</v>
      </c>
      <c r="BW83" s="169">
        <v>1</v>
      </c>
      <c r="BX83" s="169">
        <v>1</v>
      </c>
      <c r="BY83" s="169">
        <v>1</v>
      </c>
      <c r="BZ83" s="169">
        <v>1</v>
      </c>
      <c r="CA83" s="169">
        <v>1</v>
      </c>
      <c r="CB83" s="169">
        <v>1</v>
      </c>
      <c r="CC83" s="169">
        <v>1</v>
      </c>
      <c r="CD83" s="169">
        <v>1</v>
      </c>
      <c r="CE83" s="169">
        <v>1</v>
      </c>
      <c r="CF83" s="169">
        <v>1</v>
      </c>
      <c r="CG83" s="169">
        <v>1</v>
      </c>
      <c r="CH83" s="169">
        <v>1</v>
      </c>
      <c r="CI83" s="169">
        <v>1</v>
      </c>
      <c r="CJ83" s="169">
        <v>1</v>
      </c>
      <c r="CK83" s="169">
        <v>1</v>
      </c>
      <c r="CL83" s="169">
        <v>1</v>
      </c>
      <c r="CM83" s="169">
        <v>1</v>
      </c>
      <c r="CN83" s="169">
        <v>1</v>
      </c>
      <c r="CO83" s="169">
        <v>1</v>
      </c>
      <c r="CP83" s="169">
        <v>1</v>
      </c>
      <c r="CQ83" s="169">
        <v>1</v>
      </c>
    </row>
    <row r="84" spans="1:95" x14ac:dyDescent="0.2">
      <c r="A84" s="6"/>
      <c r="B84" s="1">
        <v>86</v>
      </c>
      <c r="C84" s="168">
        <v>1.5</v>
      </c>
      <c r="E84" s="1">
        <v>86</v>
      </c>
      <c r="F84" s="169">
        <v>1</v>
      </c>
      <c r="G84" s="169">
        <v>1</v>
      </c>
      <c r="H84" s="169">
        <v>1</v>
      </c>
      <c r="I84" s="169">
        <v>1</v>
      </c>
      <c r="J84" s="169">
        <v>1</v>
      </c>
      <c r="K84" s="169">
        <v>1</v>
      </c>
      <c r="L84" s="169">
        <v>1</v>
      </c>
      <c r="M84" s="169">
        <v>1</v>
      </c>
      <c r="N84" s="169">
        <v>1</v>
      </c>
      <c r="O84" s="169">
        <v>1</v>
      </c>
      <c r="P84" s="169">
        <v>1</v>
      </c>
      <c r="Q84" s="169">
        <v>1</v>
      </c>
      <c r="R84" s="169">
        <v>1</v>
      </c>
      <c r="S84" s="169">
        <v>1</v>
      </c>
      <c r="T84" s="169">
        <v>0.75</v>
      </c>
      <c r="U84" s="169">
        <v>0.75</v>
      </c>
      <c r="V84" s="169">
        <v>0.75</v>
      </c>
      <c r="W84" s="169">
        <v>0.75</v>
      </c>
      <c r="X84" s="169">
        <v>0.75</v>
      </c>
      <c r="Y84" s="169">
        <v>0.75</v>
      </c>
      <c r="Z84" s="169">
        <v>0.75</v>
      </c>
      <c r="AA84" s="169">
        <v>0.75</v>
      </c>
      <c r="AB84" s="169">
        <v>0.75</v>
      </c>
      <c r="AC84" s="169">
        <v>0.75</v>
      </c>
      <c r="AD84" s="169">
        <v>0.75</v>
      </c>
      <c r="AE84" s="169">
        <v>0.75</v>
      </c>
      <c r="AF84" s="169">
        <v>0.75</v>
      </c>
      <c r="AG84" s="169">
        <v>0.75</v>
      </c>
      <c r="AH84" s="169">
        <v>0.75</v>
      </c>
      <c r="AI84" s="169">
        <v>0.75</v>
      </c>
      <c r="AJ84" s="169">
        <v>0.75</v>
      </c>
      <c r="AK84" s="169">
        <v>0.75</v>
      </c>
      <c r="AL84" s="169">
        <v>0.75</v>
      </c>
      <c r="AM84" s="169">
        <v>0.75</v>
      </c>
      <c r="AN84" s="169">
        <v>0.75</v>
      </c>
      <c r="AO84" s="169">
        <v>0.75</v>
      </c>
      <c r="AP84" s="169">
        <v>0.75</v>
      </c>
      <c r="AQ84" s="169">
        <v>0.75</v>
      </c>
      <c r="AR84" s="169">
        <v>0.75</v>
      </c>
      <c r="AS84" s="169">
        <v>0.75</v>
      </c>
      <c r="AT84" s="169">
        <v>0.75</v>
      </c>
      <c r="AU84" s="169">
        <v>0.75</v>
      </c>
      <c r="AV84" s="169">
        <v>0.75</v>
      </c>
      <c r="AW84" s="169">
        <v>0.75</v>
      </c>
      <c r="AX84" s="169">
        <v>0.75</v>
      </c>
      <c r="AY84" s="169">
        <v>0.5</v>
      </c>
      <c r="AZ84" s="169">
        <v>0.5</v>
      </c>
      <c r="BA84" s="169">
        <v>0.5</v>
      </c>
      <c r="BB84" s="169">
        <v>0.5</v>
      </c>
      <c r="BC84" s="169">
        <v>0.5</v>
      </c>
      <c r="BD84" s="169">
        <v>0.5</v>
      </c>
      <c r="BE84" s="169">
        <v>0.5</v>
      </c>
      <c r="BF84" s="169">
        <v>0.5</v>
      </c>
      <c r="BG84" s="169">
        <v>0.5</v>
      </c>
      <c r="BH84" s="169">
        <v>0.5</v>
      </c>
      <c r="BI84" s="169">
        <v>0.75</v>
      </c>
      <c r="BJ84" s="169">
        <v>0.75</v>
      </c>
      <c r="BK84" s="169">
        <v>0.75</v>
      </c>
      <c r="BL84" s="169">
        <v>0.75</v>
      </c>
      <c r="BM84" s="169">
        <v>0.75</v>
      </c>
      <c r="BN84" s="169">
        <v>0.75</v>
      </c>
      <c r="BO84" s="169">
        <v>0.75</v>
      </c>
      <c r="BP84" s="169">
        <v>0.75</v>
      </c>
      <c r="BQ84" s="169">
        <v>0.75</v>
      </c>
      <c r="BR84" s="169">
        <v>0.75</v>
      </c>
      <c r="BS84" s="169">
        <v>0.75</v>
      </c>
      <c r="BT84" s="169">
        <v>0.75</v>
      </c>
      <c r="BU84" s="169">
        <v>1</v>
      </c>
      <c r="BV84" s="169">
        <v>1</v>
      </c>
      <c r="BW84" s="169">
        <v>1</v>
      </c>
      <c r="BX84" s="169">
        <v>1</v>
      </c>
      <c r="BY84" s="169">
        <v>0.75</v>
      </c>
      <c r="BZ84" s="169">
        <v>1</v>
      </c>
      <c r="CA84" s="169">
        <v>1</v>
      </c>
      <c r="CB84" s="169">
        <v>1</v>
      </c>
      <c r="CC84" s="169">
        <v>1</v>
      </c>
      <c r="CD84" s="169">
        <v>1</v>
      </c>
      <c r="CE84" s="169">
        <v>1</v>
      </c>
      <c r="CF84" s="169">
        <v>1</v>
      </c>
      <c r="CG84" s="169">
        <v>1</v>
      </c>
      <c r="CH84" s="169">
        <v>1</v>
      </c>
      <c r="CI84" s="169">
        <v>1</v>
      </c>
      <c r="CJ84" s="169">
        <v>1</v>
      </c>
      <c r="CK84" s="169">
        <v>1</v>
      </c>
      <c r="CL84" s="169">
        <v>1</v>
      </c>
      <c r="CM84" s="169">
        <v>1</v>
      </c>
      <c r="CN84" s="169">
        <v>1</v>
      </c>
      <c r="CO84" s="169">
        <v>1</v>
      </c>
      <c r="CP84" s="169">
        <v>1</v>
      </c>
      <c r="CQ84" s="169">
        <v>1</v>
      </c>
    </row>
    <row r="85" spans="1:95" x14ac:dyDescent="0.2">
      <c r="A85" s="6"/>
      <c r="B85" s="1">
        <v>87</v>
      </c>
      <c r="C85" s="168">
        <v>1.8</v>
      </c>
      <c r="E85" s="1">
        <v>87</v>
      </c>
      <c r="F85" s="169">
        <v>1</v>
      </c>
      <c r="G85" s="169">
        <v>1</v>
      </c>
      <c r="H85" s="169">
        <v>1</v>
      </c>
      <c r="I85" s="169">
        <v>1</v>
      </c>
      <c r="J85" s="169">
        <v>1</v>
      </c>
      <c r="K85" s="169">
        <v>1</v>
      </c>
      <c r="L85" s="169">
        <v>1</v>
      </c>
      <c r="M85" s="169">
        <v>1</v>
      </c>
      <c r="N85" s="169">
        <v>1</v>
      </c>
      <c r="O85" s="169">
        <v>1</v>
      </c>
      <c r="P85" s="169">
        <v>1</v>
      </c>
      <c r="Q85" s="169">
        <v>1</v>
      </c>
      <c r="R85" s="169">
        <v>1</v>
      </c>
      <c r="S85" s="169">
        <v>1</v>
      </c>
      <c r="T85" s="169">
        <v>1</v>
      </c>
      <c r="U85" s="169">
        <v>0.75</v>
      </c>
      <c r="V85" s="169">
        <v>0.75</v>
      </c>
      <c r="W85" s="169">
        <v>0.75</v>
      </c>
      <c r="X85" s="169">
        <v>0.75</v>
      </c>
      <c r="Y85" s="169">
        <v>0.75</v>
      </c>
      <c r="Z85" s="169">
        <v>0.75</v>
      </c>
      <c r="AA85" s="169">
        <v>0.75</v>
      </c>
      <c r="AB85" s="169">
        <v>0.75</v>
      </c>
      <c r="AC85" s="169">
        <v>0.75</v>
      </c>
      <c r="AD85" s="169">
        <v>0.75</v>
      </c>
      <c r="AE85" s="169">
        <v>0.75</v>
      </c>
      <c r="AF85" s="169">
        <v>1</v>
      </c>
      <c r="AG85" s="169">
        <v>0.75</v>
      </c>
      <c r="AH85" s="169">
        <v>0.75</v>
      </c>
      <c r="AI85" s="169">
        <v>0.75</v>
      </c>
      <c r="AJ85" s="169">
        <v>0.75</v>
      </c>
      <c r="AK85" s="169">
        <v>0.75</v>
      </c>
      <c r="AL85" s="169">
        <v>0.75</v>
      </c>
      <c r="AM85" s="169">
        <v>0.75</v>
      </c>
      <c r="AN85" s="169">
        <v>0.75</v>
      </c>
      <c r="AO85" s="169">
        <v>0.75</v>
      </c>
      <c r="AP85" s="169">
        <v>0.75</v>
      </c>
      <c r="AQ85" s="169">
        <v>0.75</v>
      </c>
      <c r="AR85" s="169">
        <v>0.75</v>
      </c>
      <c r="AS85" s="169">
        <v>0.75</v>
      </c>
      <c r="AT85" s="169">
        <v>0.75</v>
      </c>
      <c r="AU85" s="169">
        <v>0.75</v>
      </c>
      <c r="AV85" s="169">
        <v>0.75</v>
      </c>
      <c r="AW85" s="169">
        <v>0.75</v>
      </c>
      <c r="AX85" s="169">
        <v>0.75</v>
      </c>
      <c r="AY85" s="169">
        <v>0.5</v>
      </c>
      <c r="AZ85" s="169">
        <v>0.75</v>
      </c>
      <c r="BA85" s="169">
        <v>0.5</v>
      </c>
      <c r="BB85" s="169">
        <v>0.5</v>
      </c>
      <c r="BC85" s="169">
        <v>0.5</v>
      </c>
      <c r="BD85" s="169">
        <v>0.5</v>
      </c>
      <c r="BE85" s="169">
        <v>0.5</v>
      </c>
      <c r="BF85" s="169">
        <v>0.5</v>
      </c>
      <c r="BG85" s="169">
        <v>0.5</v>
      </c>
      <c r="BH85" s="169">
        <v>0.5</v>
      </c>
      <c r="BI85" s="169">
        <v>0.75</v>
      </c>
      <c r="BJ85" s="169">
        <v>0.75</v>
      </c>
      <c r="BK85" s="169">
        <v>0.75</v>
      </c>
      <c r="BL85" s="169">
        <v>0.75</v>
      </c>
      <c r="BM85" s="169">
        <v>0.75</v>
      </c>
      <c r="BN85" s="169">
        <v>0.75</v>
      </c>
      <c r="BO85" s="169">
        <v>0.75</v>
      </c>
      <c r="BP85" s="169">
        <v>0.75</v>
      </c>
      <c r="BQ85" s="169">
        <v>0.75</v>
      </c>
      <c r="BR85" s="169">
        <v>0.75</v>
      </c>
      <c r="BS85" s="169">
        <v>0.75</v>
      </c>
      <c r="BT85" s="169">
        <v>0.75</v>
      </c>
      <c r="BU85" s="169">
        <v>1</v>
      </c>
      <c r="BV85" s="169">
        <v>1</v>
      </c>
      <c r="BW85" s="169">
        <v>1</v>
      </c>
      <c r="BX85" s="169">
        <v>1</v>
      </c>
      <c r="BY85" s="169">
        <v>0.75</v>
      </c>
      <c r="BZ85" s="169">
        <v>1</v>
      </c>
      <c r="CA85" s="169">
        <v>1</v>
      </c>
      <c r="CB85" s="169">
        <v>1</v>
      </c>
      <c r="CC85" s="169">
        <v>1</v>
      </c>
      <c r="CD85" s="169">
        <v>1</v>
      </c>
      <c r="CE85" s="169">
        <v>1</v>
      </c>
      <c r="CF85" s="169">
        <v>1</v>
      </c>
      <c r="CG85" s="169">
        <v>1</v>
      </c>
      <c r="CH85" s="169">
        <v>1</v>
      </c>
      <c r="CI85" s="169">
        <v>1</v>
      </c>
      <c r="CJ85" s="169">
        <v>1</v>
      </c>
      <c r="CK85" s="169">
        <v>1</v>
      </c>
      <c r="CL85" s="169">
        <v>1</v>
      </c>
      <c r="CM85" s="169">
        <v>1</v>
      </c>
      <c r="CN85" s="169">
        <v>1</v>
      </c>
      <c r="CO85" s="169">
        <v>1</v>
      </c>
      <c r="CP85" s="169">
        <v>1</v>
      </c>
      <c r="CQ85" s="169">
        <v>1</v>
      </c>
    </row>
    <row r="86" spans="1:95" x14ac:dyDescent="0.2">
      <c r="A86" s="6"/>
      <c r="B86" s="1">
        <v>88</v>
      </c>
      <c r="C86" s="168">
        <v>1.8</v>
      </c>
      <c r="E86" s="1">
        <v>88</v>
      </c>
      <c r="F86" s="169">
        <v>1</v>
      </c>
      <c r="G86" s="169">
        <v>0.75</v>
      </c>
      <c r="H86" s="169">
        <v>0.75</v>
      </c>
      <c r="I86" s="169">
        <v>0.75</v>
      </c>
      <c r="J86" s="169">
        <v>1</v>
      </c>
      <c r="K86" s="169">
        <v>1</v>
      </c>
      <c r="L86" s="169">
        <v>1</v>
      </c>
      <c r="M86" s="169">
        <v>1</v>
      </c>
      <c r="N86" s="169">
        <v>1</v>
      </c>
      <c r="O86" s="169">
        <v>1</v>
      </c>
      <c r="P86" s="169">
        <v>1</v>
      </c>
      <c r="Q86" s="169">
        <v>0.75</v>
      </c>
      <c r="R86" s="169">
        <v>0.75</v>
      </c>
      <c r="S86" s="169">
        <v>0.75</v>
      </c>
      <c r="T86" s="169">
        <v>0.75</v>
      </c>
      <c r="U86" s="169">
        <v>0.75</v>
      </c>
      <c r="V86" s="169">
        <v>0.75</v>
      </c>
      <c r="W86" s="169">
        <v>0.75</v>
      </c>
      <c r="X86" s="169">
        <v>0.75</v>
      </c>
      <c r="Y86" s="169">
        <v>0.75</v>
      </c>
      <c r="Z86" s="169">
        <v>0.75</v>
      </c>
      <c r="AA86" s="169">
        <v>0.75</v>
      </c>
      <c r="AB86" s="169">
        <v>0.75</v>
      </c>
      <c r="AC86" s="169">
        <v>0.75</v>
      </c>
      <c r="AD86" s="169">
        <v>0.75</v>
      </c>
      <c r="AE86" s="169">
        <v>0.75</v>
      </c>
      <c r="AF86" s="169">
        <v>0.75</v>
      </c>
      <c r="AG86" s="169">
        <v>0.75</v>
      </c>
      <c r="AH86" s="169">
        <v>0.75</v>
      </c>
      <c r="AI86" s="169">
        <v>0.75</v>
      </c>
      <c r="AJ86" s="169">
        <v>0.75</v>
      </c>
      <c r="AK86" s="169">
        <v>0.75</v>
      </c>
      <c r="AL86" s="169">
        <v>0.75</v>
      </c>
      <c r="AM86" s="169">
        <v>0.75</v>
      </c>
      <c r="AN86" s="169">
        <v>0.75</v>
      </c>
      <c r="AO86" s="169">
        <v>0.5</v>
      </c>
      <c r="AP86" s="169">
        <v>0.75</v>
      </c>
      <c r="AQ86" s="169">
        <v>0.75</v>
      </c>
      <c r="AR86" s="169">
        <v>0.75</v>
      </c>
      <c r="AS86" s="169">
        <v>0.75</v>
      </c>
      <c r="AT86" s="169">
        <v>0.5</v>
      </c>
      <c r="AU86" s="169">
        <v>0.5</v>
      </c>
      <c r="AV86" s="169">
        <v>0.5</v>
      </c>
      <c r="AW86" s="169">
        <v>0.5</v>
      </c>
      <c r="AX86" s="169">
        <v>0.5</v>
      </c>
      <c r="AY86" s="169">
        <v>0.5</v>
      </c>
      <c r="AZ86" s="169">
        <v>0.5</v>
      </c>
      <c r="BA86" s="169">
        <v>0.5</v>
      </c>
      <c r="BB86" s="169">
        <v>0.5</v>
      </c>
      <c r="BC86" s="169">
        <v>0.5</v>
      </c>
      <c r="BD86" s="169">
        <v>0.5</v>
      </c>
      <c r="BE86" s="169">
        <v>0.5</v>
      </c>
      <c r="BF86" s="169">
        <v>0.5</v>
      </c>
      <c r="BG86" s="169">
        <v>0.5</v>
      </c>
      <c r="BH86" s="169">
        <v>0.5</v>
      </c>
      <c r="BI86" s="169">
        <v>0.5</v>
      </c>
      <c r="BJ86" s="169">
        <v>0.5</v>
      </c>
      <c r="BK86" s="169">
        <v>0.75</v>
      </c>
      <c r="BL86" s="169">
        <v>0.75</v>
      </c>
      <c r="BM86" s="169">
        <v>0.5</v>
      </c>
      <c r="BN86" s="169">
        <v>0.5</v>
      </c>
      <c r="BO86" s="169">
        <v>0.5</v>
      </c>
      <c r="BP86" s="169">
        <v>0.75</v>
      </c>
      <c r="BQ86" s="169">
        <v>0.75</v>
      </c>
      <c r="BR86" s="169">
        <v>0.75</v>
      </c>
      <c r="BS86" s="169">
        <v>0.75</v>
      </c>
      <c r="BT86" s="169">
        <v>0.75</v>
      </c>
      <c r="BU86" s="169">
        <v>0.75</v>
      </c>
      <c r="BV86" s="169">
        <v>0.75</v>
      </c>
      <c r="BW86" s="169">
        <v>1</v>
      </c>
      <c r="BX86" s="169">
        <v>0.75</v>
      </c>
      <c r="BY86" s="169">
        <v>0.75</v>
      </c>
      <c r="BZ86" s="169">
        <v>1</v>
      </c>
      <c r="CA86" s="169">
        <v>1</v>
      </c>
      <c r="CB86" s="169">
        <v>1</v>
      </c>
      <c r="CC86" s="169">
        <v>1</v>
      </c>
      <c r="CD86" s="169">
        <v>1</v>
      </c>
      <c r="CE86" s="169">
        <v>1</v>
      </c>
      <c r="CF86" s="169">
        <v>1</v>
      </c>
      <c r="CG86" s="169">
        <v>1</v>
      </c>
      <c r="CH86" s="169">
        <v>1</v>
      </c>
      <c r="CI86" s="169">
        <v>1</v>
      </c>
      <c r="CJ86" s="169">
        <v>1</v>
      </c>
      <c r="CK86" s="169">
        <v>1</v>
      </c>
      <c r="CL86" s="169">
        <v>1</v>
      </c>
      <c r="CM86" s="169">
        <v>0.75</v>
      </c>
      <c r="CN86" s="169">
        <v>1</v>
      </c>
      <c r="CO86" s="169">
        <v>1</v>
      </c>
      <c r="CP86" s="169">
        <v>1</v>
      </c>
      <c r="CQ86" s="169">
        <v>1</v>
      </c>
    </row>
    <row r="87" spans="1:95" x14ac:dyDescent="0.2">
      <c r="A87" s="6"/>
      <c r="B87" s="1">
        <v>89</v>
      </c>
      <c r="C87" s="168">
        <v>1.1000000000000001</v>
      </c>
      <c r="E87" s="1">
        <v>89</v>
      </c>
      <c r="F87" s="169">
        <v>0.75</v>
      </c>
      <c r="G87" s="169">
        <v>0.75</v>
      </c>
      <c r="H87" s="169">
        <v>0.75</v>
      </c>
      <c r="I87" s="169">
        <v>0.75</v>
      </c>
      <c r="J87" s="169">
        <v>0.75</v>
      </c>
      <c r="K87" s="169">
        <v>1</v>
      </c>
      <c r="L87" s="169">
        <v>1</v>
      </c>
      <c r="M87" s="169">
        <v>1</v>
      </c>
      <c r="N87" s="169">
        <v>1</v>
      </c>
      <c r="O87" s="169">
        <v>1</v>
      </c>
      <c r="P87" s="169">
        <v>0.75</v>
      </c>
      <c r="Q87" s="169">
        <v>0.75</v>
      </c>
      <c r="R87" s="169">
        <v>0.75</v>
      </c>
      <c r="S87" s="169">
        <v>0.75</v>
      </c>
      <c r="T87" s="169">
        <v>0.75</v>
      </c>
      <c r="U87" s="169">
        <v>0.75</v>
      </c>
      <c r="V87" s="169">
        <v>0.75</v>
      </c>
      <c r="W87" s="169">
        <v>0.75</v>
      </c>
      <c r="X87" s="169">
        <v>0.75</v>
      </c>
      <c r="Y87" s="169">
        <v>0.75</v>
      </c>
      <c r="Z87" s="169">
        <v>0.75</v>
      </c>
      <c r="AA87" s="169">
        <v>0.75</v>
      </c>
      <c r="AB87" s="169">
        <v>0.75</v>
      </c>
      <c r="AC87" s="169">
        <v>0.75</v>
      </c>
      <c r="AD87" s="169">
        <v>0.75</v>
      </c>
      <c r="AE87" s="169">
        <v>0.75</v>
      </c>
      <c r="AF87" s="169">
        <v>0.75</v>
      </c>
      <c r="AG87" s="169">
        <v>0.75</v>
      </c>
      <c r="AH87" s="169">
        <v>0.75</v>
      </c>
      <c r="AI87" s="169">
        <v>0.75</v>
      </c>
      <c r="AJ87" s="169">
        <v>0.75</v>
      </c>
      <c r="AK87" s="169">
        <v>0.75</v>
      </c>
      <c r="AL87" s="169">
        <v>0.75</v>
      </c>
      <c r="AM87" s="169">
        <v>0.75</v>
      </c>
      <c r="AN87" s="169">
        <v>0.75</v>
      </c>
      <c r="AO87" s="169">
        <v>0.5</v>
      </c>
      <c r="AP87" s="169">
        <v>0.75</v>
      </c>
      <c r="AQ87" s="169">
        <v>0.75</v>
      </c>
      <c r="AR87" s="169">
        <v>0.75</v>
      </c>
      <c r="AS87" s="169">
        <v>0.75</v>
      </c>
      <c r="AT87" s="169">
        <v>0.5</v>
      </c>
      <c r="AU87" s="169">
        <v>0.5</v>
      </c>
      <c r="AV87" s="169">
        <v>0.5</v>
      </c>
      <c r="AW87" s="169">
        <v>0.5</v>
      </c>
      <c r="AX87" s="169">
        <v>0.5</v>
      </c>
      <c r="AY87" s="169">
        <v>0.5</v>
      </c>
      <c r="AZ87" s="169">
        <v>0.5</v>
      </c>
      <c r="BA87" s="169">
        <v>0.5</v>
      </c>
      <c r="BB87" s="169">
        <v>0.5</v>
      </c>
      <c r="BC87" s="169">
        <v>0.5</v>
      </c>
      <c r="BD87" s="169">
        <v>0.5</v>
      </c>
      <c r="BE87" s="169">
        <v>0.5</v>
      </c>
      <c r="BF87" s="169">
        <v>0.5</v>
      </c>
      <c r="BG87" s="169">
        <v>0.5</v>
      </c>
      <c r="BH87" s="169">
        <v>0.5</v>
      </c>
      <c r="BI87" s="169">
        <v>0.5</v>
      </c>
      <c r="BJ87" s="169">
        <v>0.5</v>
      </c>
      <c r="BK87" s="169">
        <v>0.75</v>
      </c>
      <c r="BL87" s="169">
        <v>0.75</v>
      </c>
      <c r="BM87" s="169">
        <v>0.5</v>
      </c>
      <c r="BN87" s="169">
        <v>0.5</v>
      </c>
      <c r="BO87" s="169">
        <v>0.5</v>
      </c>
      <c r="BP87" s="169">
        <v>0.75</v>
      </c>
      <c r="BQ87" s="169">
        <v>0.75</v>
      </c>
      <c r="BR87" s="169">
        <v>0.75</v>
      </c>
      <c r="BS87" s="169">
        <v>0.75</v>
      </c>
      <c r="BT87" s="169">
        <v>0.75</v>
      </c>
      <c r="BU87" s="169">
        <v>0.75</v>
      </c>
      <c r="BV87" s="169">
        <v>0.75</v>
      </c>
      <c r="BW87" s="169">
        <v>1</v>
      </c>
      <c r="BX87" s="169">
        <v>0.75</v>
      </c>
      <c r="BY87" s="169">
        <v>0.75</v>
      </c>
      <c r="BZ87" s="169">
        <v>1</v>
      </c>
      <c r="CA87" s="169">
        <v>1</v>
      </c>
      <c r="CB87" s="169">
        <v>1</v>
      </c>
      <c r="CC87" s="169">
        <v>1</v>
      </c>
      <c r="CD87" s="169">
        <v>1</v>
      </c>
      <c r="CE87" s="169">
        <v>1</v>
      </c>
      <c r="CF87" s="169">
        <v>1</v>
      </c>
      <c r="CG87" s="169">
        <v>1</v>
      </c>
      <c r="CH87" s="169">
        <v>1</v>
      </c>
      <c r="CI87" s="169">
        <v>1</v>
      </c>
      <c r="CJ87" s="169">
        <v>1</v>
      </c>
      <c r="CK87" s="169">
        <v>1</v>
      </c>
      <c r="CL87" s="169">
        <v>1</v>
      </c>
      <c r="CM87" s="169">
        <v>1</v>
      </c>
      <c r="CN87" s="169">
        <v>1</v>
      </c>
      <c r="CO87" s="169">
        <v>1</v>
      </c>
      <c r="CP87" s="169">
        <v>1</v>
      </c>
      <c r="CQ87" s="169">
        <v>1</v>
      </c>
    </row>
    <row r="88" spans="1:95" x14ac:dyDescent="0.2">
      <c r="A88" s="6"/>
      <c r="B88" s="1">
        <v>90</v>
      </c>
      <c r="C88" s="168">
        <v>1.4</v>
      </c>
      <c r="E88" s="1">
        <v>90</v>
      </c>
      <c r="F88" s="169">
        <v>1</v>
      </c>
      <c r="G88" s="169">
        <v>0.75</v>
      </c>
      <c r="H88" s="169">
        <v>0.75</v>
      </c>
      <c r="I88" s="169">
        <v>0.75</v>
      </c>
      <c r="J88" s="169">
        <v>1</v>
      </c>
      <c r="K88" s="169">
        <v>1</v>
      </c>
      <c r="L88" s="169">
        <v>1</v>
      </c>
      <c r="M88" s="169">
        <v>1</v>
      </c>
      <c r="N88" s="169">
        <v>1</v>
      </c>
      <c r="O88" s="169">
        <v>1</v>
      </c>
      <c r="P88" s="169">
        <v>1</v>
      </c>
      <c r="Q88" s="169">
        <v>0.75</v>
      </c>
      <c r="R88" s="169">
        <v>0.75</v>
      </c>
      <c r="S88" s="169">
        <v>0.75</v>
      </c>
      <c r="T88" s="169">
        <v>0.75</v>
      </c>
      <c r="U88" s="169">
        <v>0.75</v>
      </c>
      <c r="V88" s="169">
        <v>0.75</v>
      </c>
      <c r="W88" s="169">
        <v>0.75</v>
      </c>
      <c r="X88" s="169">
        <v>0.75</v>
      </c>
      <c r="Y88" s="169">
        <v>0.75</v>
      </c>
      <c r="Z88" s="169">
        <v>0.75</v>
      </c>
      <c r="AA88" s="169">
        <v>0.75</v>
      </c>
      <c r="AB88" s="169">
        <v>0.75</v>
      </c>
      <c r="AC88" s="169">
        <v>0.75</v>
      </c>
      <c r="AD88" s="169">
        <v>0.75</v>
      </c>
      <c r="AE88" s="169">
        <v>0.75</v>
      </c>
      <c r="AF88" s="169">
        <v>0.75</v>
      </c>
      <c r="AG88" s="169">
        <v>0.75</v>
      </c>
      <c r="AH88" s="169">
        <v>0.75</v>
      </c>
      <c r="AI88" s="169">
        <v>0.75</v>
      </c>
      <c r="AJ88" s="169">
        <v>0.75</v>
      </c>
      <c r="AK88" s="169">
        <v>0.75</v>
      </c>
      <c r="AL88" s="169">
        <v>0.75</v>
      </c>
      <c r="AM88" s="169">
        <v>0.75</v>
      </c>
      <c r="AN88" s="169">
        <v>0.75</v>
      </c>
      <c r="AO88" s="169">
        <v>0.5</v>
      </c>
      <c r="AP88" s="169">
        <v>0.75</v>
      </c>
      <c r="AQ88" s="169">
        <v>0.75</v>
      </c>
      <c r="AR88" s="169">
        <v>0.75</v>
      </c>
      <c r="AS88" s="169">
        <v>0.75</v>
      </c>
      <c r="AT88" s="169">
        <v>0.75</v>
      </c>
      <c r="AU88" s="169">
        <v>0.75</v>
      </c>
      <c r="AV88" s="169">
        <v>0.75</v>
      </c>
      <c r="AW88" s="169">
        <v>0.75</v>
      </c>
      <c r="AX88" s="169">
        <v>0.5</v>
      </c>
      <c r="AY88" s="169">
        <v>0.5</v>
      </c>
      <c r="AZ88" s="169">
        <v>0.5</v>
      </c>
      <c r="BA88" s="169">
        <v>0.5</v>
      </c>
      <c r="BB88" s="169">
        <v>0.5</v>
      </c>
      <c r="BC88" s="169">
        <v>0.5</v>
      </c>
      <c r="BD88" s="169">
        <v>0.5</v>
      </c>
      <c r="BE88" s="169">
        <v>0.5</v>
      </c>
      <c r="BF88" s="169">
        <v>0.5</v>
      </c>
      <c r="BG88" s="169">
        <v>0.5</v>
      </c>
      <c r="BH88" s="169">
        <v>0.5</v>
      </c>
      <c r="BI88" s="169">
        <v>0.5</v>
      </c>
      <c r="BJ88" s="169">
        <v>0.75</v>
      </c>
      <c r="BK88" s="169">
        <v>0.75</v>
      </c>
      <c r="BL88" s="169">
        <v>0.75</v>
      </c>
      <c r="BM88" s="169">
        <v>0.75</v>
      </c>
      <c r="BN88" s="169">
        <v>0.5</v>
      </c>
      <c r="BO88" s="169">
        <v>0.5</v>
      </c>
      <c r="BP88" s="169">
        <v>0.75</v>
      </c>
      <c r="BQ88" s="169">
        <v>0.75</v>
      </c>
      <c r="BR88" s="169">
        <v>0.75</v>
      </c>
      <c r="BS88" s="169">
        <v>0.75</v>
      </c>
      <c r="BT88" s="169">
        <v>0.75</v>
      </c>
      <c r="BU88" s="169">
        <v>0.75</v>
      </c>
      <c r="BV88" s="169">
        <v>0.75</v>
      </c>
      <c r="BW88" s="169">
        <v>1</v>
      </c>
      <c r="BX88" s="169">
        <v>0.75</v>
      </c>
      <c r="BY88" s="169">
        <v>0.75</v>
      </c>
      <c r="BZ88" s="169">
        <v>1</v>
      </c>
      <c r="CA88" s="169">
        <v>1</v>
      </c>
      <c r="CB88" s="169">
        <v>1</v>
      </c>
      <c r="CC88" s="169">
        <v>1</v>
      </c>
      <c r="CD88" s="169">
        <v>1</v>
      </c>
      <c r="CE88" s="169">
        <v>1</v>
      </c>
      <c r="CF88" s="169">
        <v>1</v>
      </c>
      <c r="CG88" s="169">
        <v>1</v>
      </c>
      <c r="CH88" s="169">
        <v>1</v>
      </c>
      <c r="CI88" s="169">
        <v>1</v>
      </c>
      <c r="CJ88" s="169">
        <v>1</v>
      </c>
      <c r="CK88" s="169">
        <v>1</v>
      </c>
      <c r="CL88" s="169">
        <v>1</v>
      </c>
      <c r="CM88" s="169">
        <v>1</v>
      </c>
      <c r="CN88" s="169">
        <v>1</v>
      </c>
      <c r="CO88" s="169">
        <v>1</v>
      </c>
      <c r="CP88" s="169">
        <v>1</v>
      </c>
      <c r="CQ88" s="169">
        <v>1</v>
      </c>
    </row>
    <row r="89" spans="1:95" x14ac:dyDescent="0.2">
      <c r="A89" s="6"/>
      <c r="B89" s="1">
        <v>91</v>
      </c>
      <c r="C89" s="168">
        <v>1.4</v>
      </c>
      <c r="E89" s="1">
        <v>91</v>
      </c>
      <c r="F89" s="169">
        <v>0.75</v>
      </c>
      <c r="G89" s="169">
        <v>0.75</v>
      </c>
      <c r="H89" s="169">
        <v>0.75</v>
      </c>
      <c r="I89" s="169">
        <v>0.75</v>
      </c>
      <c r="J89" s="169">
        <v>0.75</v>
      </c>
      <c r="K89" s="169">
        <v>0.75</v>
      </c>
      <c r="L89" s="169">
        <v>1</v>
      </c>
      <c r="M89" s="169">
        <v>1</v>
      </c>
      <c r="N89" s="169">
        <v>1</v>
      </c>
      <c r="O89" s="169">
        <v>0.75</v>
      </c>
      <c r="P89" s="169">
        <v>0.75</v>
      </c>
      <c r="Q89" s="169">
        <v>0.75</v>
      </c>
      <c r="R89" s="169">
        <v>0.75</v>
      </c>
      <c r="S89" s="169">
        <v>0.75</v>
      </c>
      <c r="T89" s="169">
        <v>0.75</v>
      </c>
      <c r="U89" s="169">
        <v>0.75</v>
      </c>
      <c r="V89" s="169">
        <v>0.75</v>
      </c>
      <c r="W89" s="169">
        <v>0.75</v>
      </c>
      <c r="X89" s="169">
        <v>0.75</v>
      </c>
      <c r="Y89" s="169">
        <v>0.75</v>
      </c>
      <c r="Z89" s="169">
        <v>0.75</v>
      </c>
      <c r="AA89" s="169">
        <v>0.75</v>
      </c>
      <c r="AB89" s="169">
        <v>0.75</v>
      </c>
      <c r="AC89" s="169">
        <v>0.75</v>
      </c>
      <c r="AD89" s="169">
        <v>0.75</v>
      </c>
      <c r="AE89" s="169">
        <v>0.75</v>
      </c>
      <c r="AF89" s="169">
        <v>0.75</v>
      </c>
      <c r="AG89" s="169">
        <v>0.75</v>
      </c>
      <c r="AH89" s="169">
        <v>0.75</v>
      </c>
      <c r="AI89" s="169">
        <v>0.75</v>
      </c>
      <c r="AJ89" s="169">
        <v>0.5</v>
      </c>
      <c r="AK89" s="169">
        <v>0.75</v>
      </c>
      <c r="AL89" s="169">
        <v>0.75</v>
      </c>
      <c r="AM89" s="169">
        <v>0.75</v>
      </c>
      <c r="AN89" s="169">
        <v>0.75</v>
      </c>
      <c r="AO89" s="169">
        <v>0.5</v>
      </c>
      <c r="AP89" s="169">
        <v>0.75</v>
      </c>
      <c r="AQ89" s="169">
        <v>0.75</v>
      </c>
      <c r="AR89" s="169">
        <v>0.75</v>
      </c>
      <c r="AS89" s="169">
        <v>0.75</v>
      </c>
      <c r="AT89" s="169">
        <v>0.5</v>
      </c>
      <c r="AU89" s="169">
        <v>0.5</v>
      </c>
      <c r="AV89" s="169">
        <v>0.5</v>
      </c>
      <c r="AW89" s="169">
        <v>0.5</v>
      </c>
      <c r="AX89" s="169">
        <v>0.5</v>
      </c>
      <c r="AY89" s="169">
        <v>0.5</v>
      </c>
      <c r="AZ89" s="169">
        <v>0.5</v>
      </c>
      <c r="BA89" s="169">
        <v>0.5</v>
      </c>
      <c r="BB89" s="169">
        <v>0.5</v>
      </c>
      <c r="BC89" s="169">
        <v>0.5</v>
      </c>
      <c r="BD89" s="169">
        <v>0.5</v>
      </c>
      <c r="BE89" s="169">
        <v>0.5</v>
      </c>
      <c r="BF89" s="169">
        <v>0.5</v>
      </c>
      <c r="BG89" s="169">
        <v>0.5</v>
      </c>
      <c r="BH89" s="169">
        <v>0.5</v>
      </c>
      <c r="BI89" s="169">
        <v>0.5</v>
      </c>
      <c r="BJ89" s="169">
        <v>0.5</v>
      </c>
      <c r="BK89" s="169">
        <v>0.75</v>
      </c>
      <c r="BL89" s="169">
        <v>0.75</v>
      </c>
      <c r="BM89" s="169">
        <v>0.5</v>
      </c>
      <c r="BN89" s="169">
        <v>0.5</v>
      </c>
      <c r="BO89" s="169">
        <v>0.5</v>
      </c>
      <c r="BP89" s="169">
        <v>0.75</v>
      </c>
      <c r="BQ89" s="169">
        <v>0.75</v>
      </c>
      <c r="BR89" s="169">
        <v>0.75</v>
      </c>
      <c r="BS89" s="169">
        <v>0.75</v>
      </c>
      <c r="BT89" s="169">
        <v>0.75</v>
      </c>
      <c r="BU89" s="169">
        <v>0.75</v>
      </c>
      <c r="BV89" s="169">
        <v>0.75</v>
      </c>
      <c r="BW89" s="169">
        <v>0.75</v>
      </c>
      <c r="BX89" s="169">
        <v>0.75</v>
      </c>
      <c r="BY89" s="169">
        <v>0.75</v>
      </c>
      <c r="BZ89" s="169">
        <v>0.75</v>
      </c>
      <c r="CA89" s="169">
        <v>1</v>
      </c>
      <c r="CB89" s="169">
        <v>1</v>
      </c>
      <c r="CC89" s="169">
        <v>1</v>
      </c>
      <c r="CD89" s="169">
        <v>1</v>
      </c>
      <c r="CE89" s="169">
        <v>1</v>
      </c>
      <c r="CF89" s="169">
        <v>1</v>
      </c>
      <c r="CG89" s="169">
        <v>1</v>
      </c>
      <c r="CH89" s="169">
        <v>1</v>
      </c>
      <c r="CI89" s="169">
        <v>1</v>
      </c>
      <c r="CJ89" s="169">
        <v>1</v>
      </c>
      <c r="CK89" s="169">
        <v>1</v>
      </c>
      <c r="CL89" s="169">
        <v>1</v>
      </c>
      <c r="CM89" s="169">
        <v>1</v>
      </c>
      <c r="CN89" s="169">
        <v>1</v>
      </c>
      <c r="CO89" s="169">
        <v>1</v>
      </c>
      <c r="CP89" s="169">
        <v>1</v>
      </c>
      <c r="CQ89" s="169">
        <v>1</v>
      </c>
    </row>
    <row r="90" spans="1:95" x14ac:dyDescent="0.2">
      <c r="A90" s="6"/>
      <c r="B90" s="1">
        <v>92</v>
      </c>
      <c r="C90" s="168">
        <v>1.2</v>
      </c>
      <c r="E90" s="1">
        <v>92</v>
      </c>
      <c r="F90" s="169">
        <v>1</v>
      </c>
      <c r="G90" s="169">
        <v>1</v>
      </c>
      <c r="H90" s="169">
        <v>0.75</v>
      </c>
      <c r="I90" s="169">
        <v>0.75</v>
      </c>
      <c r="J90" s="169">
        <v>1</v>
      </c>
      <c r="K90" s="169">
        <v>1</v>
      </c>
      <c r="L90" s="169">
        <v>1</v>
      </c>
      <c r="M90" s="169">
        <v>1</v>
      </c>
      <c r="N90" s="169">
        <v>1</v>
      </c>
      <c r="O90" s="169">
        <v>1</v>
      </c>
      <c r="P90" s="169">
        <v>1</v>
      </c>
      <c r="Q90" s="169">
        <v>0.75</v>
      </c>
      <c r="R90" s="169">
        <v>0.75</v>
      </c>
      <c r="S90" s="169">
        <v>0.75</v>
      </c>
      <c r="T90" s="169">
        <v>0.75</v>
      </c>
      <c r="U90" s="169">
        <v>0.75</v>
      </c>
      <c r="V90" s="169">
        <v>0.75</v>
      </c>
      <c r="W90" s="169">
        <v>0.75</v>
      </c>
      <c r="X90" s="169">
        <v>0.75</v>
      </c>
      <c r="Y90" s="169">
        <v>0.75</v>
      </c>
      <c r="Z90" s="169">
        <v>0.75</v>
      </c>
      <c r="AA90" s="169">
        <v>0.75</v>
      </c>
      <c r="AB90" s="169">
        <v>0.75</v>
      </c>
      <c r="AC90" s="169">
        <v>0.75</v>
      </c>
      <c r="AD90" s="169">
        <v>0.75</v>
      </c>
      <c r="AE90" s="169">
        <v>0.75</v>
      </c>
      <c r="AF90" s="169">
        <v>0.75</v>
      </c>
      <c r="AG90" s="169">
        <v>0.75</v>
      </c>
      <c r="AH90" s="169">
        <v>0.75</v>
      </c>
      <c r="AI90" s="169">
        <v>0.75</v>
      </c>
      <c r="AJ90" s="169">
        <v>0.75</v>
      </c>
      <c r="AK90" s="169">
        <v>0.75</v>
      </c>
      <c r="AL90" s="169">
        <v>0.75</v>
      </c>
      <c r="AM90" s="169">
        <v>0.75</v>
      </c>
      <c r="AN90" s="169">
        <v>0.75</v>
      </c>
      <c r="AO90" s="169">
        <v>0.5</v>
      </c>
      <c r="AP90" s="169">
        <v>0.75</v>
      </c>
      <c r="AQ90" s="169">
        <v>0.75</v>
      </c>
      <c r="AR90" s="169">
        <v>0.75</v>
      </c>
      <c r="AS90" s="169">
        <v>0.75</v>
      </c>
      <c r="AT90" s="169">
        <v>0.5</v>
      </c>
      <c r="AU90" s="169">
        <v>0.75</v>
      </c>
      <c r="AV90" s="169">
        <v>0.75</v>
      </c>
      <c r="AW90" s="169">
        <v>0.75</v>
      </c>
      <c r="AX90" s="169">
        <v>0.5</v>
      </c>
      <c r="AY90" s="169">
        <v>0.5</v>
      </c>
      <c r="AZ90" s="169">
        <v>0.5</v>
      </c>
      <c r="BA90" s="169">
        <v>0.5</v>
      </c>
      <c r="BB90" s="169">
        <v>0.5</v>
      </c>
      <c r="BC90" s="169">
        <v>0.5</v>
      </c>
      <c r="BD90" s="169">
        <v>0.5</v>
      </c>
      <c r="BE90" s="169">
        <v>0.5</v>
      </c>
      <c r="BF90" s="169">
        <v>0.5</v>
      </c>
      <c r="BG90" s="169">
        <v>0.5</v>
      </c>
      <c r="BH90" s="169">
        <v>0.5</v>
      </c>
      <c r="BI90" s="169">
        <v>0.75</v>
      </c>
      <c r="BJ90" s="169">
        <v>0.75</v>
      </c>
      <c r="BK90" s="169">
        <v>0.75</v>
      </c>
      <c r="BL90" s="169">
        <v>0.75</v>
      </c>
      <c r="BM90" s="169">
        <v>0.75</v>
      </c>
      <c r="BN90" s="169">
        <v>0.75</v>
      </c>
      <c r="BO90" s="169">
        <v>0.75</v>
      </c>
      <c r="BP90" s="169">
        <v>0.75</v>
      </c>
      <c r="BQ90" s="169">
        <v>0.75</v>
      </c>
      <c r="BR90" s="169">
        <v>0.75</v>
      </c>
      <c r="BS90" s="169">
        <v>0.75</v>
      </c>
      <c r="BT90" s="169">
        <v>0.75</v>
      </c>
      <c r="BU90" s="169">
        <v>1</v>
      </c>
      <c r="BV90" s="169">
        <v>1</v>
      </c>
      <c r="BW90" s="169">
        <v>1</v>
      </c>
      <c r="BX90" s="169">
        <v>1</v>
      </c>
      <c r="BY90" s="169">
        <v>0.75</v>
      </c>
      <c r="BZ90" s="169">
        <v>1</v>
      </c>
      <c r="CA90" s="169">
        <v>1</v>
      </c>
      <c r="CB90" s="169">
        <v>1</v>
      </c>
      <c r="CC90" s="169">
        <v>1</v>
      </c>
      <c r="CD90" s="169">
        <v>1</v>
      </c>
      <c r="CE90" s="169">
        <v>1</v>
      </c>
      <c r="CF90" s="169">
        <v>1</v>
      </c>
      <c r="CG90" s="169">
        <v>1</v>
      </c>
      <c r="CH90" s="169">
        <v>1</v>
      </c>
      <c r="CI90" s="169">
        <v>1</v>
      </c>
      <c r="CJ90" s="169">
        <v>1</v>
      </c>
      <c r="CK90" s="169">
        <v>1</v>
      </c>
      <c r="CL90" s="169">
        <v>1</v>
      </c>
      <c r="CM90" s="169">
        <v>1</v>
      </c>
      <c r="CN90" s="169">
        <v>1</v>
      </c>
      <c r="CO90" s="169">
        <v>1</v>
      </c>
      <c r="CP90" s="169">
        <v>1</v>
      </c>
      <c r="CQ90" s="169">
        <v>1</v>
      </c>
    </row>
    <row r="91" spans="1:95" x14ac:dyDescent="0.2">
      <c r="A91" s="6"/>
      <c r="B91" s="1">
        <v>93</v>
      </c>
      <c r="C91" s="168">
        <v>1.2</v>
      </c>
      <c r="E91" s="1">
        <v>93</v>
      </c>
      <c r="F91" s="169">
        <v>0.75</v>
      </c>
      <c r="G91" s="169">
        <v>0.75</v>
      </c>
      <c r="H91" s="169">
        <v>0.75</v>
      </c>
      <c r="I91" s="169">
        <v>0.75</v>
      </c>
      <c r="J91" s="169">
        <v>0.75</v>
      </c>
      <c r="K91" s="169">
        <v>0.75</v>
      </c>
      <c r="L91" s="169">
        <v>1</v>
      </c>
      <c r="M91" s="169">
        <v>1</v>
      </c>
      <c r="N91" s="169">
        <v>1</v>
      </c>
      <c r="O91" s="169">
        <v>0.75</v>
      </c>
      <c r="P91" s="169">
        <v>0.75</v>
      </c>
      <c r="Q91" s="169">
        <v>0.75</v>
      </c>
      <c r="R91" s="169">
        <v>0.75</v>
      </c>
      <c r="S91" s="169">
        <v>0.75</v>
      </c>
      <c r="T91" s="169">
        <v>0.75</v>
      </c>
      <c r="U91" s="169">
        <v>0.75</v>
      </c>
      <c r="V91" s="169">
        <v>0.75</v>
      </c>
      <c r="W91" s="169">
        <v>0.75</v>
      </c>
      <c r="X91" s="169">
        <v>0.75</v>
      </c>
      <c r="Y91" s="169">
        <v>0.75</v>
      </c>
      <c r="Z91" s="169">
        <v>0.75</v>
      </c>
      <c r="AA91" s="169">
        <v>0.75</v>
      </c>
      <c r="AB91" s="169">
        <v>0.75</v>
      </c>
      <c r="AC91" s="169">
        <v>0.75</v>
      </c>
      <c r="AD91" s="169">
        <v>0.75</v>
      </c>
      <c r="AE91" s="169">
        <v>0.75</v>
      </c>
      <c r="AF91" s="169">
        <v>0.75</v>
      </c>
      <c r="AG91" s="169">
        <v>0.75</v>
      </c>
      <c r="AH91" s="169">
        <v>0.75</v>
      </c>
      <c r="AI91" s="169">
        <v>0.75</v>
      </c>
      <c r="AJ91" s="169">
        <v>0.75</v>
      </c>
      <c r="AK91" s="169">
        <v>0.75</v>
      </c>
      <c r="AL91" s="169">
        <v>0.75</v>
      </c>
      <c r="AM91" s="169">
        <v>0.75</v>
      </c>
      <c r="AN91" s="169">
        <v>0.75</v>
      </c>
      <c r="AO91" s="169">
        <v>0.5</v>
      </c>
      <c r="AP91" s="169">
        <v>0.75</v>
      </c>
      <c r="AQ91" s="169">
        <v>0.75</v>
      </c>
      <c r="AR91" s="169">
        <v>0.75</v>
      </c>
      <c r="AS91" s="169">
        <v>0.75</v>
      </c>
      <c r="AT91" s="169">
        <v>0.75</v>
      </c>
      <c r="AU91" s="169">
        <v>0.75</v>
      </c>
      <c r="AV91" s="169">
        <v>0.75</v>
      </c>
      <c r="AW91" s="169">
        <v>0.75</v>
      </c>
      <c r="AX91" s="169">
        <v>0.5</v>
      </c>
      <c r="AY91" s="169">
        <v>0.5</v>
      </c>
      <c r="AZ91" s="169">
        <v>0.5</v>
      </c>
      <c r="BA91" s="169">
        <v>0.5</v>
      </c>
      <c r="BB91" s="169">
        <v>0.5</v>
      </c>
      <c r="BC91" s="169">
        <v>0.5</v>
      </c>
      <c r="BD91" s="169">
        <v>0.5</v>
      </c>
      <c r="BE91" s="169">
        <v>0.5</v>
      </c>
      <c r="BF91" s="169">
        <v>0.5</v>
      </c>
      <c r="BG91" s="169">
        <v>0.5</v>
      </c>
      <c r="BH91" s="169">
        <v>0.5</v>
      </c>
      <c r="BI91" s="169">
        <v>0.75</v>
      </c>
      <c r="BJ91" s="169">
        <v>0.75</v>
      </c>
      <c r="BK91" s="169">
        <v>0.75</v>
      </c>
      <c r="BL91" s="169">
        <v>0.75</v>
      </c>
      <c r="BM91" s="169">
        <v>0.75</v>
      </c>
      <c r="BN91" s="169">
        <v>0.75</v>
      </c>
      <c r="BO91" s="169">
        <v>0.75</v>
      </c>
      <c r="BP91" s="169">
        <v>0.75</v>
      </c>
      <c r="BQ91" s="169">
        <v>0.75</v>
      </c>
      <c r="BR91" s="169">
        <v>0.75</v>
      </c>
      <c r="BS91" s="169">
        <v>0.75</v>
      </c>
      <c r="BT91" s="169">
        <v>0.75</v>
      </c>
      <c r="BU91" s="169">
        <v>1</v>
      </c>
      <c r="BV91" s="169">
        <v>1</v>
      </c>
      <c r="BW91" s="169">
        <v>1</v>
      </c>
      <c r="BX91" s="169">
        <v>1</v>
      </c>
      <c r="BY91" s="169">
        <v>0.75</v>
      </c>
      <c r="BZ91" s="169">
        <v>1</v>
      </c>
      <c r="CA91" s="169">
        <v>1</v>
      </c>
      <c r="CB91" s="169">
        <v>1</v>
      </c>
      <c r="CC91" s="169">
        <v>1</v>
      </c>
      <c r="CD91" s="169">
        <v>1</v>
      </c>
      <c r="CE91" s="169">
        <v>1</v>
      </c>
      <c r="CF91" s="169">
        <v>1</v>
      </c>
      <c r="CG91" s="169">
        <v>1</v>
      </c>
      <c r="CH91" s="169">
        <v>1</v>
      </c>
      <c r="CI91" s="169">
        <v>1</v>
      </c>
      <c r="CJ91" s="169">
        <v>1</v>
      </c>
      <c r="CK91" s="169">
        <v>1</v>
      </c>
      <c r="CL91" s="169">
        <v>1</v>
      </c>
      <c r="CM91" s="169">
        <v>1</v>
      </c>
      <c r="CN91" s="169">
        <v>1</v>
      </c>
      <c r="CO91" s="169">
        <v>1</v>
      </c>
      <c r="CP91" s="169">
        <v>1</v>
      </c>
      <c r="CQ91" s="169">
        <v>1</v>
      </c>
    </row>
    <row r="92" spans="1:95" x14ac:dyDescent="0.2">
      <c r="A92" s="6"/>
      <c r="B92" s="1">
        <v>94</v>
      </c>
      <c r="C92" s="168">
        <v>0.8</v>
      </c>
      <c r="E92" s="1">
        <v>94</v>
      </c>
      <c r="F92" s="169">
        <v>1</v>
      </c>
      <c r="G92" s="169">
        <v>1</v>
      </c>
      <c r="H92" s="169">
        <v>0.75</v>
      </c>
      <c r="I92" s="169">
        <v>1</v>
      </c>
      <c r="J92" s="169">
        <v>1</v>
      </c>
      <c r="K92" s="169">
        <v>1</v>
      </c>
      <c r="L92" s="169">
        <v>1</v>
      </c>
      <c r="M92" s="169">
        <v>1</v>
      </c>
      <c r="N92" s="169">
        <v>1</v>
      </c>
      <c r="O92" s="169">
        <v>1</v>
      </c>
      <c r="P92" s="169">
        <v>0.75</v>
      </c>
      <c r="Q92" s="169">
        <v>0.75</v>
      </c>
      <c r="R92" s="169">
        <v>0.75</v>
      </c>
      <c r="S92" s="169">
        <v>0.75</v>
      </c>
      <c r="T92" s="169">
        <v>0.75</v>
      </c>
      <c r="U92" s="169">
        <v>0.75</v>
      </c>
      <c r="V92" s="169">
        <v>0.75</v>
      </c>
      <c r="W92" s="169">
        <v>0.75</v>
      </c>
      <c r="X92" s="169">
        <v>0.75</v>
      </c>
      <c r="Y92" s="169">
        <v>0.75</v>
      </c>
      <c r="Z92" s="169">
        <v>0.75</v>
      </c>
      <c r="AA92" s="169">
        <v>0.75</v>
      </c>
      <c r="AB92" s="169">
        <v>0.75</v>
      </c>
      <c r="AC92" s="169">
        <v>0.75</v>
      </c>
      <c r="AD92" s="169">
        <v>0.75</v>
      </c>
      <c r="AE92" s="169">
        <v>0.75</v>
      </c>
      <c r="AF92" s="169">
        <v>0.75</v>
      </c>
      <c r="AG92" s="169">
        <v>0.75</v>
      </c>
      <c r="AH92" s="169">
        <v>1</v>
      </c>
      <c r="AI92" s="169">
        <v>0.75</v>
      </c>
      <c r="AJ92" s="169">
        <v>0.75</v>
      </c>
      <c r="AK92" s="169">
        <v>0.75</v>
      </c>
      <c r="AL92" s="169">
        <v>0.75</v>
      </c>
      <c r="AM92" s="169">
        <v>0.75</v>
      </c>
      <c r="AN92" s="169">
        <v>0.75</v>
      </c>
      <c r="AO92" s="169">
        <v>0.75</v>
      </c>
      <c r="AP92" s="169">
        <v>0.75</v>
      </c>
      <c r="AQ92" s="169">
        <v>0.75</v>
      </c>
      <c r="AR92" s="169">
        <v>0.75</v>
      </c>
      <c r="AS92" s="169">
        <v>0.75</v>
      </c>
      <c r="AT92" s="169">
        <v>0.75</v>
      </c>
      <c r="AU92" s="169">
        <v>0.75</v>
      </c>
      <c r="AV92" s="169">
        <v>0.75</v>
      </c>
      <c r="AW92" s="169">
        <v>0.75</v>
      </c>
      <c r="AX92" s="169">
        <v>0.75</v>
      </c>
      <c r="AY92" s="169">
        <v>0.75</v>
      </c>
      <c r="AZ92" s="169">
        <v>0.75</v>
      </c>
      <c r="BA92" s="169">
        <v>0.75</v>
      </c>
      <c r="BB92" s="169">
        <v>0.75</v>
      </c>
      <c r="BC92" s="169">
        <v>0.5</v>
      </c>
      <c r="BD92" s="169">
        <v>0.5</v>
      </c>
      <c r="BE92" s="169">
        <v>0.5</v>
      </c>
      <c r="BF92" s="169">
        <v>0.5</v>
      </c>
      <c r="BG92" s="169">
        <v>0.5</v>
      </c>
      <c r="BH92" s="169">
        <v>0.5</v>
      </c>
      <c r="BI92" s="169">
        <v>0.75</v>
      </c>
      <c r="BJ92" s="169">
        <v>0.75</v>
      </c>
      <c r="BK92" s="169">
        <v>0.75</v>
      </c>
      <c r="BL92" s="169">
        <v>0.75</v>
      </c>
      <c r="BM92" s="169">
        <v>0.75</v>
      </c>
      <c r="BN92" s="169">
        <v>0.75</v>
      </c>
      <c r="BO92" s="169">
        <v>0.75</v>
      </c>
      <c r="BP92" s="169">
        <v>0.75</v>
      </c>
      <c r="BQ92" s="169">
        <v>0.75</v>
      </c>
      <c r="BR92" s="169">
        <v>0.75</v>
      </c>
      <c r="BS92" s="169">
        <v>0.75</v>
      </c>
      <c r="BT92" s="169">
        <v>1</v>
      </c>
      <c r="BU92" s="169">
        <v>1</v>
      </c>
      <c r="BV92" s="169">
        <v>1</v>
      </c>
      <c r="BW92" s="169">
        <v>1</v>
      </c>
      <c r="BX92" s="169">
        <v>1</v>
      </c>
      <c r="BY92" s="169">
        <v>1</v>
      </c>
      <c r="BZ92" s="169">
        <v>1</v>
      </c>
      <c r="CA92" s="169">
        <v>1</v>
      </c>
      <c r="CB92" s="169">
        <v>1</v>
      </c>
      <c r="CC92" s="169">
        <v>1</v>
      </c>
      <c r="CD92" s="169">
        <v>1</v>
      </c>
      <c r="CE92" s="169">
        <v>1</v>
      </c>
      <c r="CF92" s="169">
        <v>1</v>
      </c>
      <c r="CG92" s="169">
        <v>1</v>
      </c>
      <c r="CH92" s="169">
        <v>1</v>
      </c>
      <c r="CI92" s="169">
        <v>1</v>
      </c>
      <c r="CJ92" s="169">
        <v>1</v>
      </c>
      <c r="CK92" s="169">
        <v>1</v>
      </c>
      <c r="CL92" s="169">
        <v>1</v>
      </c>
      <c r="CM92" s="169">
        <v>1</v>
      </c>
      <c r="CN92" s="169">
        <v>1</v>
      </c>
      <c r="CO92" s="169">
        <v>1</v>
      </c>
      <c r="CP92" s="169">
        <v>1</v>
      </c>
      <c r="CQ92" s="169">
        <v>1</v>
      </c>
    </row>
    <row r="93" spans="1:95" x14ac:dyDescent="0.2">
      <c r="A93" s="6"/>
      <c r="B93" s="1">
        <v>95</v>
      </c>
      <c r="C93" s="168">
        <v>1</v>
      </c>
      <c r="E93" s="1">
        <v>95</v>
      </c>
      <c r="F93" s="169">
        <v>0.75</v>
      </c>
      <c r="G93" s="169">
        <v>0.75</v>
      </c>
      <c r="H93" s="169">
        <v>0.75</v>
      </c>
      <c r="I93" s="169">
        <v>0.75</v>
      </c>
      <c r="J93" s="169">
        <v>0.75</v>
      </c>
      <c r="K93" s="169">
        <v>0.75</v>
      </c>
      <c r="L93" s="169">
        <v>1</v>
      </c>
      <c r="M93" s="169">
        <v>1</v>
      </c>
      <c r="N93" s="169">
        <v>0.75</v>
      </c>
      <c r="O93" s="169">
        <v>0.75</v>
      </c>
      <c r="P93" s="169">
        <v>0.75</v>
      </c>
      <c r="Q93" s="169">
        <v>0.75</v>
      </c>
      <c r="R93" s="169">
        <v>0.75</v>
      </c>
      <c r="S93" s="169">
        <v>0.75</v>
      </c>
      <c r="T93" s="169">
        <v>0.75</v>
      </c>
      <c r="U93" s="169">
        <v>0.75</v>
      </c>
      <c r="V93" s="169">
        <v>0.75</v>
      </c>
      <c r="W93" s="169">
        <v>0.75</v>
      </c>
      <c r="X93" s="169">
        <v>0.75</v>
      </c>
      <c r="Y93" s="169">
        <v>0.75</v>
      </c>
      <c r="Z93" s="169">
        <v>0.75</v>
      </c>
      <c r="AA93" s="169">
        <v>0.75</v>
      </c>
      <c r="AB93" s="169">
        <v>0.75</v>
      </c>
      <c r="AC93" s="169">
        <v>0.75</v>
      </c>
      <c r="AD93" s="169">
        <v>0.75</v>
      </c>
      <c r="AE93" s="169">
        <v>0.75</v>
      </c>
      <c r="AF93" s="169">
        <v>0.75</v>
      </c>
      <c r="AG93" s="169">
        <v>0.75</v>
      </c>
      <c r="AH93" s="169">
        <v>0.75</v>
      </c>
      <c r="AI93" s="169">
        <v>0.75</v>
      </c>
      <c r="AJ93" s="169">
        <v>0.75</v>
      </c>
      <c r="AK93" s="169">
        <v>0.75</v>
      </c>
      <c r="AL93" s="169">
        <v>0.75</v>
      </c>
      <c r="AM93" s="169">
        <v>0.75</v>
      </c>
      <c r="AN93" s="169">
        <v>0.75</v>
      </c>
      <c r="AO93" s="169">
        <v>0.75</v>
      </c>
      <c r="AP93" s="169">
        <v>0.75</v>
      </c>
      <c r="AQ93" s="169">
        <v>0.75</v>
      </c>
      <c r="AR93" s="169">
        <v>0.75</v>
      </c>
      <c r="AS93" s="169">
        <v>0.75</v>
      </c>
      <c r="AT93" s="169">
        <v>0.75</v>
      </c>
      <c r="AU93" s="169">
        <v>0.75</v>
      </c>
      <c r="AV93" s="169">
        <v>0.75</v>
      </c>
      <c r="AW93" s="169">
        <v>0.75</v>
      </c>
      <c r="AX93" s="169">
        <v>0.75</v>
      </c>
      <c r="AY93" s="169">
        <v>0.75</v>
      </c>
      <c r="AZ93" s="169">
        <v>0.75</v>
      </c>
      <c r="BA93" s="169">
        <v>0.75</v>
      </c>
      <c r="BB93" s="169">
        <v>0.75</v>
      </c>
      <c r="BC93" s="169">
        <v>0.75</v>
      </c>
      <c r="BD93" s="169">
        <v>0.75</v>
      </c>
      <c r="BE93" s="169">
        <v>0.75</v>
      </c>
      <c r="BF93" s="169">
        <v>0.5</v>
      </c>
      <c r="BG93" s="169">
        <v>0.5</v>
      </c>
      <c r="BH93" s="169">
        <v>0.5</v>
      </c>
      <c r="BI93" s="169">
        <v>0.75</v>
      </c>
      <c r="BJ93" s="169">
        <v>0.75</v>
      </c>
      <c r="BK93" s="169">
        <v>0.75</v>
      </c>
      <c r="BL93" s="169">
        <v>0.75</v>
      </c>
      <c r="BM93" s="169">
        <v>0.75</v>
      </c>
      <c r="BN93" s="169">
        <v>0.75</v>
      </c>
      <c r="BO93" s="169">
        <v>0.75</v>
      </c>
      <c r="BP93" s="169">
        <v>0.75</v>
      </c>
      <c r="BQ93" s="169">
        <v>1</v>
      </c>
      <c r="BR93" s="169">
        <v>1</v>
      </c>
      <c r="BS93" s="169">
        <v>1</v>
      </c>
      <c r="BT93" s="169">
        <v>1</v>
      </c>
      <c r="BU93" s="169">
        <v>1</v>
      </c>
      <c r="BV93" s="169">
        <v>1</v>
      </c>
      <c r="BW93" s="169">
        <v>1</v>
      </c>
      <c r="BX93" s="169">
        <v>1</v>
      </c>
      <c r="BY93" s="169">
        <v>1</v>
      </c>
      <c r="BZ93" s="169">
        <v>1</v>
      </c>
      <c r="CA93" s="169">
        <v>1</v>
      </c>
      <c r="CB93" s="169">
        <v>1</v>
      </c>
      <c r="CC93" s="169">
        <v>1</v>
      </c>
      <c r="CD93" s="169">
        <v>1</v>
      </c>
      <c r="CE93" s="169">
        <v>1</v>
      </c>
      <c r="CF93" s="169">
        <v>0.75</v>
      </c>
      <c r="CG93" s="169">
        <v>1</v>
      </c>
      <c r="CH93" s="169">
        <v>1</v>
      </c>
      <c r="CI93" s="169">
        <v>1</v>
      </c>
      <c r="CJ93" s="169">
        <v>1</v>
      </c>
      <c r="CK93" s="169">
        <v>1</v>
      </c>
      <c r="CL93" s="169">
        <v>1</v>
      </c>
      <c r="CM93" s="169">
        <v>1</v>
      </c>
      <c r="CN93" s="169">
        <v>1</v>
      </c>
      <c r="CO93" s="169">
        <v>1</v>
      </c>
      <c r="CP93" s="169">
        <v>1</v>
      </c>
      <c r="CQ93" s="169">
        <v>1</v>
      </c>
    </row>
    <row r="94" spans="1:95" x14ac:dyDescent="0.2">
      <c r="A94" s="6"/>
      <c r="B94" s="1">
        <v>96</v>
      </c>
      <c r="C94" s="168">
        <v>1</v>
      </c>
      <c r="E94" s="1">
        <v>96</v>
      </c>
      <c r="F94" s="169">
        <v>0.75</v>
      </c>
      <c r="G94" s="169">
        <v>0.75</v>
      </c>
      <c r="H94" s="169">
        <v>0.75</v>
      </c>
      <c r="I94" s="169">
        <v>0.75</v>
      </c>
      <c r="J94" s="169">
        <v>0.75</v>
      </c>
      <c r="K94" s="169">
        <v>0.75</v>
      </c>
      <c r="L94" s="169">
        <v>1</v>
      </c>
      <c r="M94" s="169">
        <v>1</v>
      </c>
      <c r="N94" s="169">
        <v>0.75</v>
      </c>
      <c r="O94" s="169">
        <v>0.75</v>
      </c>
      <c r="P94" s="169">
        <v>0.75</v>
      </c>
      <c r="Q94" s="169">
        <v>0.75</v>
      </c>
      <c r="R94" s="169">
        <v>0.75</v>
      </c>
      <c r="S94" s="169">
        <v>0.75</v>
      </c>
      <c r="T94" s="169">
        <v>0.75</v>
      </c>
      <c r="U94" s="169">
        <v>0.75</v>
      </c>
      <c r="V94" s="169">
        <v>0.75</v>
      </c>
      <c r="W94" s="169">
        <v>0.75</v>
      </c>
      <c r="X94" s="169">
        <v>0.75</v>
      </c>
      <c r="Y94" s="169">
        <v>0.75</v>
      </c>
      <c r="Z94" s="169">
        <v>0.75</v>
      </c>
      <c r="AA94" s="169">
        <v>0.75</v>
      </c>
      <c r="AB94" s="169">
        <v>0.75</v>
      </c>
      <c r="AC94" s="169">
        <v>0.75</v>
      </c>
      <c r="AD94" s="169">
        <v>0.75</v>
      </c>
      <c r="AE94" s="169">
        <v>0.75</v>
      </c>
      <c r="AF94" s="169">
        <v>0.75</v>
      </c>
      <c r="AG94" s="169">
        <v>0.75</v>
      </c>
      <c r="AH94" s="169">
        <v>0.75</v>
      </c>
      <c r="AI94" s="169">
        <v>0.75</v>
      </c>
      <c r="AJ94" s="169">
        <v>0.75</v>
      </c>
      <c r="AK94" s="169">
        <v>0.75</v>
      </c>
      <c r="AL94" s="169">
        <v>0.75</v>
      </c>
      <c r="AM94" s="169">
        <v>0.75</v>
      </c>
      <c r="AN94" s="169">
        <v>0.75</v>
      </c>
      <c r="AO94" s="169">
        <v>0.5</v>
      </c>
      <c r="AP94" s="169">
        <v>0.75</v>
      </c>
      <c r="AQ94" s="169">
        <v>0.75</v>
      </c>
      <c r="AR94" s="169">
        <v>0.75</v>
      </c>
      <c r="AS94" s="169">
        <v>0.75</v>
      </c>
      <c r="AT94" s="169">
        <v>0.75</v>
      </c>
      <c r="AU94" s="169">
        <v>0.75</v>
      </c>
      <c r="AV94" s="169">
        <v>0.75</v>
      </c>
      <c r="AW94" s="169">
        <v>0.75</v>
      </c>
      <c r="AX94" s="169">
        <v>0.75</v>
      </c>
      <c r="AY94" s="169">
        <v>0.5</v>
      </c>
      <c r="AZ94" s="169">
        <v>0.5</v>
      </c>
      <c r="BA94" s="169">
        <v>0.5</v>
      </c>
      <c r="BB94" s="169">
        <v>0.5</v>
      </c>
      <c r="BC94" s="169">
        <v>0.5</v>
      </c>
      <c r="BD94" s="169">
        <v>0.5</v>
      </c>
      <c r="BE94" s="169">
        <v>0.5</v>
      </c>
      <c r="BF94" s="169">
        <v>0.5</v>
      </c>
      <c r="BG94" s="169">
        <v>0.5</v>
      </c>
      <c r="BH94" s="169">
        <v>0.5</v>
      </c>
      <c r="BI94" s="169">
        <v>0.75</v>
      </c>
      <c r="BJ94" s="169">
        <v>0.75</v>
      </c>
      <c r="BK94" s="169">
        <v>0.75</v>
      </c>
      <c r="BL94" s="169">
        <v>0.75</v>
      </c>
      <c r="BM94" s="169">
        <v>0.75</v>
      </c>
      <c r="BN94" s="169">
        <v>0.75</v>
      </c>
      <c r="BO94" s="169">
        <v>0.75</v>
      </c>
      <c r="BP94" s="169">
        <v>0.75</v>
      </c>
      <c r="BQ94" s="169">
        <v>0.75</v>
      </c>
      <c r="BR94" s="169">
        <v>0.75</v>
      </c>
      <c r="BS94" s="169">
        <v>0.75</v>
      </c>
      <c r="BT94" s="169">
        <v>0.75</v>
      </c>
      <c r="BU94" s="169">
        <v>1</v>
      </c>
      <c r="BV94" s="169">
        <v>1</v>
      </c>
      <c r="BW94" s="169">
        <v>1</v>
      </c>
      <c r="BX94" s="169">
        <v>1</v>
      </c>
      <c r="BY94" s="169">
        <v>0.75</v>
      </c>
      <c r="BZ94" s="169">
        <v>1</v>
      </c>
      <c r="CA94" s="169">
        <v>1</v>
      </c>
      <c r="CB94" s="169">
        <v>1</v>
      </c>
      <c r="CC94" s="169">
        <v>1</v>
      </c>
      <c r="CD94" s="169">
        <v>1</v>
      </c>
      <c r="CE94" s="169">
        <v>1</v>
      </c>
      <c r="CF94" s="169">
        <v>1</v>
      </c>
      <c r="CG94" s="169">
        <v>1</v>
      </c>
      <c r="CH94" s="169">
        <v>1</v>
      </c>
      <c r="CI94" s="169">
        <v>1</v>
      </c>
      <c r="CJ94" s="169">
        <v>1</v>
      </c>
      <c r="CK94" s="169">
        <v>1</v>
      </c>
      <c r="CL94" s="169">
        <v>1</v>
      </c>
      <c r="CM94" s="169">
        <v>1</v>
      </c>
      <c r="CN94" s="169">
        <v>1</v>
      </c>
      <c r="CO94" s="169">
        <v>1</v>
      </c>
      <c r="CP94" s="169">
        <v>1</v>
      </c>
      <c r="CQ94" s="169">
        <v>1</v>
      </c>
    </row>
    <row r="95" spans="1:95" x14ac:dyDescent="0.2">
      <c r="A95" s="6"/>
      <c r="B95" s="1">
        <v>97</v>
      </c>
      <c r="C95" s="168">
        <v>1</v>
      </c>
      <c r="E95" s="1">
        <v>97</v>
      </c>
      <c r="F95" s="169">
        <v>0.75</v>
      </c>
      <c r="G95" s="169">
        <v>0.75</v>
      </c>
      <c r="H95" s="169">
        <v>0.75</v>
      </c>
      <c r="I95" s="169">
        <v>0.75</v>
      </c>
      <c r="J95" s="169">
        <v>0.75</v>
      </c>
      <c r="K95" s="169">
        <v>0.75</v>
      </c>
      <c r="L95" s="169">
        <v>1</v>
      </c>
      <c r="M95" s="169">
        <v>1</v>
      </c>
      <c r="N95" s="169">
        <v>0.75</v>
      </c>
      <c r="O95" s="169">
        <v>0.75</v>
      </c>
      <c r="P95" s="169">
        <v>0.75</v>
      </c>
      <c r="Q95" s="169">
        <v>0.75</v>
      </c>
      <c r="R95" s="169">
        <v>0.75</v>
      </c>
      <c r="S95" s="169">
        <v>0.75</v>
      </c>
      <c r="T95" s="169">
        <v>0.75</v>
      </c>
      <c r="U95" s="169">
        <v>0.75</v>
      </c>
      <c r="V95" s="169">
        <v>0.75</v>
      </c>
      <c r="W95" s="169">
        <v>0.75</v>
      </c>
      <c r="X95" s="169">
        <v>0.75</v>
      </c>
      <c r="Y95" s="169">
        <v>0.75</v>
      </c>
      <c r="Z95" s="169">
        <v>0.75</v>
      </c>
      <c r="AA95" s="169">
        <v>0.75</v>
      </c>
      <c r="AB95" s="169">
        <v>0.75</v>
      </c>
      <c r="AC95" s="169">
        <v>0.75</v>
      </c>
      <c r="AD95" s="169">
        <v>0.75</v>
      </c>
      <c r="AE95" s="169">
        <v>0.75</v>
      </c>
      <c r="AF95" s="169">
        <v>0.75</v>
      </c>
      <c r="AG95" s="169">
        <v>0.75</v>
      </c>
      <c r="AH95" s="169">
        <v>0.75</v>
      </c>
      <c r="AI95" s="169">
        <v>0.75</v>
      </c>
      <c r="AJ95" s="169">
        <v>0.75</v>
      </c>
      <c r="AK95" s="169">
        <v>0.75</v>
      </c>
      <c r="AL95" s="169">
        <v>0.5</v>
      </c>
      <c r="AM95" s="169">
        <v>0.5</v>
      </c>
      <c r="AN95" s="169">
        <v>0.5</v>
      </c>
      <c r="AO95" s="169">
        <v>0.5</v>
      </c>
      <c r="AP95" s="169">
        <v>0.5</v>
      </c>
      <c r="AQ95" s="169">
        <v>0.5</v>
      </c>
      <c r="AR95" s="169">
        <v>0.5</v>
      </c>
      <c r="AS95" s="169">
        <v>0.5</v>
      </c>
      <c r="AT95" s="169">
        <v>0.5</v>
      </c>
      <c r="AU95" s="169">
        <v>0.5</v>
      </c>
      <c r="AV95" s="169">
        <v>0.5</v>
      </c>
      <c r="AW95" s="169">
        <v>0.5</v>
      </c>
      <c r="AX95" s="169">
        <v>0.5</v>
      </c>
      <c r="AY95" s="169">
        <v>0.5</v>
      </c>
      <c r="AZ95" s="169">
        <v>0.5</v>
      </c>
      <c r="BA95" s="169">
        <v>0.5</v>
      </c>
      <c r="BB95" s="169">
        <v>0.5</v>
      </c>
      <c r="BC95" s="169">
        <v>0.5</v>
      </c>
      <c r="BD95" s="169">
        <v>0.5</v>
      </c>
      <c r="BE95" s="169">
        <v>0.5</v>
      </c>
      <c r="BF95" s="169">
        <v>0.5</v>
      </c>
      <c r="BG95" s="169">
        <v>0.5</v>
      </c>
      <c r="BH95" s="169">
        <v>0.5</v>
      </c>
      <c r="BI95" s="169">
        <v>0.5</v>
      </c>
      <c r="BJ95" s="169">
        <v>0.5</v>
      </c>
      <c r="BK95" s="169">
        <v>0.75</v>
      </c>
      <c r="BL95" s="169">
        <v>0.75</v>
      </c>
      <c r="BM95" s="169">
        <v>0.75</v>
      </c>
      <c r="BN95" s="169">
        <v>0.75</v>
      </c>
      <c r="BO95" s="169">
        <v>0.75</v>
      </c>
      <c r="BP95" s="169">
        <v>0.75</v>
      </c>
      <c r="BQ95" s="169">
        <v>0.75</v>
      </c>
      <c r="BR95" s="169">
        <v>0.75</v>
      </c>
      <c r="BS95" s="169">
        <v>0.75</v>
      </c>
      <c r="BT95" s="169">
        <v>0.75</v>
      </c>
      <c r="BU95" s="169">
        <v>1</v>
      </c>
      <c r="BV95" s="169">
        <v>1</v>
      </c>
      <c r="BW95" s="169">
        <v>1</v>
      </c>
      <c r="BX95" s="169">
        <v>0.75</v>
      </c>
      <c r="BY95" s="169">
        <v>0.75</v>
      </c>
      <c r="BZ95" s="169">
        <v>1</v>
      </c>
      <c r="CA95" s="169">
        <v>1</v>
      </c>
      <c r="CB95" s="169">
        <v>1</v>
      </c>
      <c r="CC95" s="169">
        <v>1</v>
      </c>
      <c r="CD95" s="169">
        <v>1</v>
      </c>
      <c r="CE95" s="169">
        <v>1</v>
      </c>
      <c r="CF95" s="169">
        <v>1</v>
      </c>
      <c r="CG95" s="169">
        <v>1</v>
      </c>
      <c r="CH95" s="169">
        <v>1</v>
      </c>
      <c r="CI95" s="169">
        <v>1</v>
      </c>
      <c r="CJ95" s="169">
        <v>1</v>
      </c>
      <c r="CK95" s="169">
        <v>1</v>
      </c>
      <c r="CL95" s="169">
        <v>1</v>
      </c>
      <c r="CM95" s="169">
        <v>1</v>
      </c>
      <c r="CN95" s="169">
        <v>1</v>
      </c>
      <c r="CO95" s="169">
        <v>1</v>
      </c>
      <c r="CP95" s="169">
        <v>1</v>
      </c>
      <c r="CQ95" s="169">
        <v>1</v>
      </c>
    </row>
    <row r="96" spans="1:95" x14ac:dyDescent="0.2">
      <c r="A96" s="6"/>
      <c r="B96" s="1">
        <v>98</v>
      </c>
      <c r="C96" s="168">
        <v>1.4</v>
      </c>
      <c r="E96" s="1">
        <v>98</v>
      </c>
      <c r="F96" s="169">
        <v>0.75</v>
      </c>
      <c r="G96" s="169">
        <v>0.75</v>
      </c>
      <c r="H96" s="169">
        <v>0.75</v>
      </c>
      <c r="I96" s="169">
        <v>0.75</v>
      </c>
      <c r="J96" s="169">
        <v>0.75</v>
      </c>
      <c r="K96" s="169">
        <v>0.75</v>
      </c>
      <c r="L96" s="169">
        <v>1</v>
      </c>
      <c r="M96" s="169">
        <v>1</v>
      </c>
      <c r="N96" s="169">
        <v>1</v>
      </c>
      <c r="O96" s="169">
        <v>0.75</v>
      </c>
      <c r="P96" s="169">
        <v>0.75</v>
      </c>
      <c r="Q96" s="169">
        <v>0.75</v>
      </c>
      <c r="R96" s="169">
        <v>0.75</v>
      </c>
      <c r="S96" s="169">
        <v>0.75</v>
      </c>
      <c r="T96" s="169">
        <v>0.75</v>
      </c>
      <c r="U96" s="169">
        <v>0.75</v>
      </c>
      <c r="V96" s="169">
        <v>0.75</v>
      </c>
      <c r="W96" s="169">
        <v>0.75</v>
      </c>
      <c r="X96" s="169">
        <v>0.75</v>
      </c>
      <c r="Y96" s="169">
        <v>0.75</v>
      </c>
      <c r="Z96" s="169">
        <v>0.75</v>
      </c>
      <c r="AA96" s="169">
        <v>0.75</v>
      </c>
      <c r="AB96" s="169">
        <v>0.75</v>
      </c>
      <c r="AC96" s="169">
        <v>0.75</v>
      </c>
      <c r="AD96" s="169">
        <v>0.75</v>
      </c>
      <c r="AE96" s="169">
        <v>0.75</v>
      </c>
      <c r="AF96" s="169">
        <v>0.75</v>
      </c>
      <c r="AG96" s="169">
        <v>0.75</v>
      </c>
      <c r="AH96" s="169">
        <v>0.75</v>
      </c>
      <c r="AI96" s="169">
        <v>0.75</v>
      </c>
      <c r="AJ96" s="169">
        <v>0.75</v>
      </c>
      <c r="AK96" s="169">
        <v>0.75</v>
      </c>
      <c r="AL96" s="169">
        <v>0.75</v>
      </c>
      <c r="AM96" s="169">
        <v>0.75</v>
      </c>
      <c r="AN96" s="169">
        <v>0.75</v>
      </c>
      <c r="AO96" s="169">
        <v>0.5</v>
      </c>
      <c r="AP96" s="169">
        <v>0.75</v>
      </c>
      <c r="AQ96" s="169">
        <v>0.75</v>
      </c>
      <c r="AR96" s="169">
        <v>0.75</v>
      </c>
      <c r="AS96" s="169">
        <v>0.75</v>
      </c>
      <c r="AT96" s="169">
        <v>0.5</v>
      </c>
      <c r="AU96" s="169">
        <v>0.75</v>
      </c>
      <c r="AV96" s="169">
        <v>0.5</v>
      </c>
      <c r="AW96" s="169">
        <v>0.75</v>
      </c>
      <c r="AX96" s="169">
        <v>0.5</v>
      </c>
      <c r="AY96" s="169">
        <v>0.5</v>
      </c>
      <c r="AZ96" s="169">
        <v>0.5</v>
      </c>
      <c r="BA96" s="169">
        <v>0.5</v>
      </c>
      <c r="BB96" s="169">
        <v>0.5</v>
      </c>
      <c r="BC96" s="169">
        <v>0.5</v>
      </c>
      <c r="BD96" s="169">
        <v>0.5</v>
      </c>
      <c r="BE96" s="169">
        <v>0.5</v>
      </c>
      <c r="BF96" s="169">
        <v>0.5</v>
      </c>
      <c r="BG96" s="169">
        <v>0.5</v>
      </c>
      <c r="BH96" s="169">
        <v>0.5</v>
      </c>
      <c r="BI96" s="169">
        <v>0.5</v>
      </c>
      <c r="BJ96" s="169">
        <v>0.75</v>
      </c>
      <c r="BK96" s="169">
        <v>0.75</v>
      </c>
      <c r="BL96" s="169">
        <v>0.75</v>
      </c>
      <c r="BM96" s="169">
        <v>0.75</v>
      </c>
      <c r="BN96" s="169">
        <v>0.5</v>
      </c>
      <c r="BO96" s="169">
        <v>0.5</v>
      </c>
      <c r="BP96" s="169">
        <v>0.75</v>
      </c>
      <c r="BQ96" s="169">
        <v>0.75</v>
      </c>
      <c r="BR96" s="169">
        <v>0.75</v>
      </c>
      <c r="BS96" s="169">
        <v>0.75</v>
      </c>
      <c r="BT96" s="169">
        <v>0.75</v>
      </c>
      <c r="BU96" s="169">
        <v>0.75</v>
      </c>
      <c r="BV96" s="169">
        <v>1</v>
      </c>
      <c r="BW96" s="169">
        <v>1</v>
      </c>
      <c r="BX96" s="169">
        <v>0.75</v>
      </c>
      <c r="BY96" s="169">
        <v>0.75</v>
      </c>
      <c r="BZ96" s="169">
        <v>1</v>
      </c>
      <c r="CA96" s="169">
        <v>1</v>
      </c>
      <c r="CB96" s="169">
        <v>1</v>
      </c>
      <c r="CC96" s="169">
        <v>1</v>
      </c>
      <c r="CD96" s="169">
        <v>1</v>
      </c>
      <c r="CE96" s="169">
        <v>1</v>
      </c>
      <c r="CF96" s="169">
        <v>1</v>
      </c>
      <c r="CG96" s="169">
        <v>1</v>
      </c>
      <c r="CH96" s="169">
        <v>1</v>
      </c>
      <c r="CI96" s="169">
        <v>1</v>
      </c>
      <c r="CJ96" s="169">
        <v>1</v>
      </c>
      <c r="CK96" s="169">
        <v>1</v>
      </c>
      <c r="CL96" s="169">
        <v>1</v>
      </c>
      <c r="CM96" s="169">
        <v>1</v>
      </c>
      <c r="CN96" s="169">
        <v>1</v>
      </c>
      <c r="CO96" s="169">
        <v>1</v>
      </c>
      <c r="CP96" s="169">
        <v>1</v>
      </c>
      <c r="CQ96" s="169">
        <v>1</v>
      </c>
    </row>
    <row r="97" spans="1:95" x14ac:dyDescent="0.2">
      <c r="A97" s="6"/>
      <c r="B97" s="1">
        <v>99</v>
      </c>
      <c r="C97" s="168">
        <v>1.4</v>
      </c>
      <c r="E97" s="1">
        <v>99</v>
      </c>
      <c r="F97" s="169">
        <v>0.75</v>
      </c>
      <c r="G97" s="169">
        <v>0.75</v>
      </c>
      <c r="H97" s="169">
        <v>0.75</v>
      </c>
      <c r="I97" s="169">
        <v>0.75</v>
      </c>
      <c r="J97" s="169">
        <v>0.75</v>
      </c>
      <c r="K97" s="169">
        <v>0.75</v>
      </c>
      <c r="L97" s="169">
        <v>0.75</v>
      </c>
      <c r="M97" s="169">
        <v>1</v>
      </c>
      <c r="N97" s="169">
        <v>0.75</v>
      </c>
      <c r="O97" s="169">
        <v>0.75</v>
      </c>
      <c r="P97" s="169">
        <v>0.75</v>
      </c>
      <c r="Q97" s="169">
        <v>0.75</v>
      </c>
      <c r="R97" s="169">
        <v>0.75</v>
      </c>
      <c r="S97" s="169">
        <v>0.75</v>
      </c>
      <c r="T97" s="169">
        <v>0.75</v>
      </c>
      <c r="U97" s="169">
        <v>0.75</v>
      </c>
      <c r="V97" s="169">
        <v>0.75</v>
      </c>
      <c r="W97" s="169">
        <v>0.75</v>
      </c>
      <c r="X97" s="169">
        <v>0.75</v>
      </c>
      <c r="Y97" s="169">
        <v>0.75</v>
      </c>
      <c r="Z97" s="169">
        <v>0.75</v>
      </c>
      <c r="AA97" s="169">
        <v>0.75</v>
      </c>
      <c r="AB97" s="169">
        <v>0.75</v>
      </c>
      <c r="AC97" s="169">
        <v>0.75</v>
      </c>
      <c r="AD97" s="169">
        <v>0.75</v>
      </c>
      <c r="AE97" s="169">
        <v>0.75</v>
      </c>
      <c r="AF97" s="169">
        <v>0.75</v>
      </c>
      <c r="AG97" s="169">
        <v>0.75</v>
      </c>
      <c r="AH97" s="169">
        <v>0.75</v>
      </c>
      <c r="AI97" s="169">
        <v>0.75</v>
      </c>
      <c r="AJ97" s="169">
        <v>0.5</v>
      </c>
      <c r="AK97" s="169">
        <v>0.75</v>
      </c>
      <c r="AL97" s="169">
        <v>0.75</v>
      </c>
      <c r="AM97" s="169">
        <v>0.75</v>
      </c>
      <c r="AN97" s="169">
        <v>0.5</v>
      </c>
      <c r="AO97" s="169">
        <v>0.5</v>
      </c>
      <c r="AP97" s="169">
        <v>0.75</v>
      </c>
      <c r="AQ97" s="169">
        <v>0.5</v>
      </c>
      <c r="AR97" s="169">
        <v>0.5</v>
      </c>
      <c r="AS97" s="169">
        <v>0.5</v>
      </c>
      <c r="AT97" s="169">
        <v>0.5</v>
      </c>
      <c r="AU97" s="169">
        <v>0.5</v>
      </c>
      <c r="AV97" s="169">
        <v>0.5</v>
      </c>
      <c r="AW97" s="169">
        <v>0.5</v>
      </c>
      <c r="AX97" s="169">
        <v>0.5</v>
      </c>
      <c r="AY97" s="169">
        <v>0.5</v>
      </c>
      <c r="AZ97" s="169">
        <v>0.5</v>
      </c>
      <c r="BA97" s="169">
        <v>0.5</v>
      </c>
      <c r="BB97" s="169">
        <v>0.5</v>
      </c>
      <c r="BC97" s="169">
        <v>0.5</v>
      </c>
      <c r="BD97" s="169">
        <v>0.5</v>
      </c>
      <c r="BE97" s="169">
        <v>0.5</v>
      </c>
      <c r="BF97" s="169">
        <v>0.5</v>
      </c>
      <c r="BG97" s="169">
        <v>0.5</v>
      </c>
      <c r="BH97" s="169">
        <v>0.5</v>
      </c>
      <c r="BI97" s="169">
        <v>0.5</v>
      </c>
      <c r="BJ97" s="169">
        <v>0.5</v>
      </c>
      <c r="BK97" s="169">
        <v>0.75</v>
      </c>
      <c r="BL97" s="169">
        <v>0.75</v>
      </c>
      <c r="BM97" s="169">
        <v>0.5</v>
      </c>
      <c r="BN97" s="169">
        <v>0.5</v>
      </c>
      <c r="BO97" s="169">
        <v>0.5</v>
      </c>
      <c r="BP97" s="169">
        <v>0.75</v>
      </c>
      <c r="BQ97" s="169">
        <v>0.75</v>
      </c>
      <c r="BR97" s="169">
        <v>0.75</v>
      </c>
      <c r="BS97" s="169">
        <v>0.75</v>
      </c>
      <c r="BT97" s="169">
        <v>0.75</v>
      </c>
      <c r="BU97" s="169">
        <v>0.75</v>
      </c>
      <c r="BV97" s="169">
        <v>1</v>
      </c>
      <c r="BW97" s="169">
        <v>1</v>
      </c>
      <c r="BX97" s="169">
        <v>0.75</v>
      </c>
      <c r="BY97" s="169">
        <v>0.75</v>
      </c>
      <c r="BZ97" s="169">
        <v>0.75</v>
      </c>
      <c r="CA97" s="169">
        <v>1</v>
      </c>
      <c r="CB97" s="169">
        <v>1</v>
      </c>
      <c r="CC97" s="169">
        <v>1</v>
      </c>
      <c r="CD97" s="169">
        <v>1</v>
      </c>
      <c r="CE97" s="169">
        <v>1</v>
      </c>
      <c r="CF97" s="169">
        <v>1</v>
      </c>
      <c r="CG97" s="169">
        <v>1</v>
      </c>
      <c r="CH97" s="169">
        <v>1</v>
      </c>
      <c r="CI97" s="169">
        <v>1</v>
      </c>
      <c r="CJ97" s="169">
        <v>1</v>
      </c>
      <c r="CK97" s="169">
        <v>1</v>
      </c>
      <c r="CL97" s="169">
        <v>1</v>
      </c>
      <c r="CM97" s="169">
        <v>1</v>
      </c>
      <c r="CN97" s="169">
        <v>1</v>
      </c>
      <c r="CO97" s="169">
        <v>1</v>
      </c>
      <c r="CP97" s="169">
        <v>1</v>
      </c>
      <c r="CQ97" s="169">
        <v>1</v>
      </c>
    </row>
  </sheetData>
  <sheetProtection algorithmName="SHA-512" hashValue="6BqG/jEGGDmNur4lxPySJgUiopAakOBVIs9bzy9hycaTujhUTLZqfMi047huRcuU+vUP+NaUCLl4VF3xuOC3SQ==" saltValue="IL4g/bDoljl2tbzvOwGtVg==" spinCount="100000" sheet="1" objects="1" scenarios="1"/>
  <phoneticPr fontId="0" type="noConversion"/>
  <pageMargins left="0.78740157499999996" right="0.78740157499999996" top="0.984251969" bottom="0.984251969" header="0.5" footer="0.5"/>
  <pageSetup paperSize="9" orientation="portrait" r:id="rId1"/>
  <headerFooter alignWithMargins="0">
    <oddHeader>&amp;L&amp;"Aptos"&amp;10&amp;K2FB5E4 | DNB UNRESTRICTED |&amp;1#_x000D_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0"/>
  <dimension ref="A2:CQ97"/>
  <sheetViews>
    <sheetView workbookViewId="0">
      <selection activeCell="D1" sqref="D1"/>
    </sheetView>
  </sheetViews>
  <sheetFormatPr defaultColWidth="9.140625" defaultRowHeight="12.75" x14ac:dyDescent="0.2"/>
  <cols>
    <col min="1" max="1" width="2.7109375" customWidth="1"/>
    <col min="4" max="4" width="2.5703125" customWidth="1"/>
    <col min="5" max="83" width="5.7109375" customWidth="1"/>
  </cols>
  <sheetData>
    <row r="2" spans="1:95" ht="25.5" x14ac:dyDescent="0.2">
      <c r="C2" s="2" t="s">
        <v>235</v>
      </c>
    </row>
    <row r="3" spans="1:95" ht="15" customHeight="1" x14ac:dyDescent="0.2">
      <c r="F3" s="1"/>
      <c r="G3" s="1"/>
      <c r="H3" s="1"/>
      <c r="I3" s="1"/>
      <c r="J3" s="1"/>
    </row>
    <row r="4" spans="1:95" x14ac:dyDescent="0.2">
      <c r="C4" s="167">
        <v>2.0000000000000001E-4</v>
      </c>
      <c r="F4" s="5"/>
      <c r="G4" s="5"/>
      <c r="H4" s="5"/>
      <c r="I4" s="5"/>
      <c r="J4" s="5"/>
    </row>
    <row r="6" spans="1:95" ht="38.25" x14ac:dyDescent="0.2">
      <c r="B6" s="2" t="s">
        <v>236</v>
      </c>
      <c r="C6" s="2" t="s">
        <v>237</v>
      </c>
      <c r="E6" s="4" t="s">
        <v>238</v>
      </c>
    </row>
    <row r="7" spans="1:95" x14ac:dyDescent="0.2">
      <c r="F7" s="1">
        <v>10</v>
      </c>
      <c r="G7" s="1">
        <v>11</v>
      </c>
      <c r="H7" s="1">
        <v>12</v>
      </c>
      <c r="I7" s="1">
        <v>13</v>
      </c>
      <c r="J7" s="1">
        <v>14</v>
      </c>
      <c r="K7" s="1">
        <v>15</v>
      </c>
      <c r="L7" s="1">
        <v>16</v>
      </c>
      <c r="M7" s="1">
        <v>17</v>
      </c>
      <c r="N7" s="1">
        <v>18</v>
      </c>
      <c r="O7" s="1">
        <v>19</v>
      </c>
      <c r="P7" s="1">
        <v>20</v>
      </c>
      <c r="Q7" s="1">
        <v>21</v>
      </c>
      <c r="R7" s="1">
        <v>22</v>
      </c>
      <c r="S7" s="1">
        <v>23</v>
      </c>
      <c r="T7" s="1">
        <v>24</v>
      </c>
      <c r="U7" s="1">
        <v>25</v>
      </c>
      <c r="V7" s="1">
        <v>26</v>
      </c>
      <c r="W7" s="1">
        <v>27</v>
      </c>
      <c r="X7" s="1">
        <v>28</v>
      </c>
      <c r="Y7" s="1">
        <v>29</v>
      </c>
      <c r="Z7" s="1">
        <v>30</v>
      </c>
      <c r="AA7" s="1">
        <v>31</v>
      </c>
      <c r="AB7" s="1">
        <v>32</v>
      </c>
      <c r="AC7" s="1">
        <v>33</v>
      </c>
      <c r="AD7" s="1">
        <v>34</v>
      </c>
      <c r="AE7" s="1">
        <v>35</v>
      </c>
      <c r="AF7" s="1">
        <v>36</v>
      </c>
      <c r="AG7" s="1">
        <v>37</v>
      </c>
      <c r="AH7" s="1">
        <v>38</v>
      </c>
      <c r="AI7" s="1">
        <v>39</v>
      </c>
      <c r="AJ7" s="1">
        <v>40</v>
      </c>
      <c r="AK7" s="1">
        <v>41</v>
      </c>
      <c r="AL7" s="1">
        <v>42</v>
      </c>
      <c r="AM7" s="1">
        <v>43</v>
      </c>
      <c r="AN7" s="1">
        <v>44</v>
      </c>
      <c r="AO7" s="1">
        <v>45</v>
      </c>
      <c r="AP7" s="1">
        <v>46</v>
      </c>
      <c r="AQ7" s="1">
        <v>47</v>
      </c>
      <c r="AR7" s="1">
        <v>48</v>
      </c>
      <c r="AS7" s="1">
        <v>49</v>
      </c>
      <c r="AT7" s="1">
        <v>50</v>
      </c>
      <c r="AU7" s="1">
        <v>51</v>
      </c>
      <c r="AV7" s="1">
        <v>52</v>
      </c>
      <c r="AW7" s="1">
        <v>53</v>
      </c>
      <c r="AX7" s="1">
        <v>54</v>
      </c>
      <c r="AY7" s="1">
        <v>55</v>
      </c>
      <c r="AZ7" s="1">
        <v>56</v>
      </c>
      <c r="BA7" s="1">
        <v>57</v>
      </c>
      <c r="BB7" s="1">
        <v>58</v>
      </c>
      <c r="BC7" s="1">
        <v>59</v>
      </c>
      <c r="BD7" s="1">
        <v>60</v>
      </c>
      <c r="BE7" s="1">
        <v>61</v>
      </c>
      <c r="BF7" s="1">
        <v>62</v>
      </c>
      <c r="BG7" s="1">
        <v>63</v>
      </c>
      <c r="BH7" s="1">
        <v>64</v>
      </c>
      <c r="BI7" s="1">
        <v>65</v>
      </c>
      <c r="BJ7" s="1">
        <v>66</v>
      </c>
      <c r="BK7" s="1">
        <v>67</v>
      </c>
      <c r="BL7" s="1">
        <v>68</v>
      </c>
      <c r="BM7" s="1">
        <v>69</v>
      </c>
      <c r="BN7" s="1">
        <v>70</v>
      </c>
      <c r="BO7" s="1">
        <v>71</v>
      </c>
      <c r="BP7" s="1">
        <v>72</v>
      </c>
      <c r="BQ7" s="1">
        <v>73</v>
      </c>
      <c r="BR7" s="1">
        <v>74</v>
      </c>
      <c r="BS7" s="1">
        <v>75</v>
      </c>
      <c r="BT7" s="1">
        <v>76</v>
      </c>
      <c r="BU7" s="1">
        <v>77</v>
      </c>
      <c r="BV7" s="1">
        <v>78</v>
      </c>
      <c r="BW7" s="1">
        <v>79</v>
      </c>
      <c r="BX7" s="1">
        <v>80</v>
      </c>
      <c r="BY7" s="1">
        <v>81</v>
      </c>
      <c r="BZ7" s="1">
        <v>82</v>
      </c>
      <c r="CA7" s="1">
        <v>83</v>
      </c>
      <c r="CB7" s="1">
        <v>84</v>
      </c>
      <c r="CC7" s="1">
        <v>85</v>
      </c>
      <c r="CD7" s="1">
        <v>86</v>
      </c>
      <c r="CE7" s="1">
        <v>87</v>
      </c>
      <c r="CF7" s="1">
        <v>88</v>
      </c>
      <c r="CG7" s="1">
        <v>89</v>
      </c>
      <c r="CH7" s="1">
        <v>90</v>
      </c>
      <c r="CI7" s="1">
        <v>91</v>
      </c>
      <c r="CJ7" s="1">
        <v>92</v>
      </c>
      <c r="CK7" s="1">
        <v>93</v>
      </c>
      <c r="CL7" s="1">
        <v>94</v>
      </c>
      <c r="CM7" s="1">
        <v>95</v>
      </c>
      <c r="CN7" s="1">
        <v>96</v>
      </c>
      <c r="CO7" s="1">
        <v>97</v>
      </c>
      <c r="CP7" s="1">
        <v>98</v>
      </c>
      <c r="CQ7" s="1">
        <v>99</v>
      </c>
    </row>
    <row r="8" spans="1:95" x14ac:dyDescent="0.2">
      <c r="A8" s="6"/>
      <c r="B8" s="1">
        <v>10</v>
      </c>
      <c r="C8" s="168">
        <v>4</v>
      </c>
      <c r="E8" s="1">
        <v>10</v>
      </c>
      <c r="F8" s="169">
        <v>1</v>
      </c>
      <c r="G8" s="169">
        <v>0.25</v>
      </c>
      <c r="H8" s="169">
        <v>0</v>
      </c>
      <c r="I8" s="169">
        <v>0</v>
      </c>
      <c r="J8" s="169">
        <v>0.25</v>
      </c>
      <c r="K8" s="169">
        <v>0</v>
      </c>
      <c r="L8" s="169">
        <v>0</v>
      </c>
      <c r="M8" s="169">
        <v>0</v>
      </c>
      <c r="N8" s="169">
        <v>0</v>
      </c>
      <c r="O8" s="169">
        <v>0</v>
      </c>
      <c r="P8" s="169">
        <v>0</v>
      </c>
      <c r="Q8" s="169">
        <v>0</v>
      </c>
      <c r="R8" s="169">
        <v>0.25</v>
      </c>
      <c r="S8" s="169">
        <v>0</v>
      </c>
      <c r="T8" s="169">
        <v>0</v>
      </c>
      <c r="U8" s="169">
        <v>0</v>
      </c>
      <c r="V8" s="169">
        <v>0</v>
      </c>
      <c r="W8" s="169">
        <v>0</v>
      </c>
      <c r="X8" s="169">
        <v>0</v>
      </c>
      <c r="Y8" s="169">
        <v>0.25</v>
      </c>
      <c r="Z8" s="169">
        <v>0.25</v>
      </c>
      <c r="AA8" s="169">
        <v>0.5</v>
      </c>
      <c r="AB8" s="169">
        <v>0</v>
      </c>
      <c r="AC8" s="169">
        <v>0</v>
      </c>
      <c r="AD8" s="169">
        <v>0</v>
      </c>
      <c r="AE8" s="169">
        <v>0</v>
      </c>
      <c r="AF8" s="169">
        <v>0</v>
      </c>
      <c r="AG8" s="169">
        <v>0</v>
      </c>
      <c r="AH8" s="169">
        <v>0</v>
      </c>
      <c r="AI8" s="169">
        <v>0</v>
      </c>
      <c r="AJ8" s="169">
        <v>0</v>
      </c>
      <c r="AK8" s="169">
        <v>0</v>
      </c>
      <c r="AL8" s="169">
        <v>0</v>
      </c>
      <c r="AM8" s="169">
        <v>0</v>
      </c>
      <c r="AN8" s="169">
        <v>0</v>
      </c>
      <c r="AO8" s="169">
        <v>0</v>
      </c>
      <c r="AP8" s="169">
        <v>0</v>
      </c>
      <c r="AQ8" s="169">
        <v>0</v>
      </c>
      <c r="AR8" s="169">
        <v>0</v>
      </c>
      <c r="AS8" s="169">
        <v>0</v>
      </c>
      <c r="AT8" s="169">
        <v>0</v>
      </c>
      <c r="AU8" s="169">
        <v>0</v>
      </c>
      <c r="AV8" s="169">
        <v>0</v>
      </c>
      <c r="AW8" s="169">
        <v>0</v>
      </c>
      <c r="AX8" s="169">
        <v>0</v>
      </c>
      <c r="AY8" s="169">
        <v>0</v>
      </c>
      <c r="AZ8" s="169">
        <v>0.25</v>
      </c>
      <c r="BA8" s="169">
        <v>0</v>
      </c>
      <c r="BB8" s="169">
        <v>0</v>
      </c>
      <c r="BC8" s="169">
        <v>0</v>
      </c>
      <c r="BD8" s="169">
        <v>0</v>
      </c>
      <c r="BE8" s="169">
        <v>0.25</v>
      </c>
      <c r="BF8" s="169">
        <v>0.25</v>
      </c>
      <c r="BG8" s="169">
        <v>0</v>
      </c>
      <c r="BH8" s="169">
        <v>0</v>
      </c>
      <c r="BI8" s="169">
        <v>0</v>
      </c>
      <c r="BJ8" s="169">
        <v>0</v>
      </c>
      <c r="BK8" s="169">
        <v>0</v>
      </c>
      <c r="BL8" s="169">
        <v>0</v>
      </c>
      <c r="BM8" s="169">
        <v>0</v>
      </c>
      <c r="BN8" s="169">
        <v>0</v>
      </c>
      <c r="BO8" s="169">
        <v>0</v>
      </c>
      <c r="BP8" s="169">
        <v>0</v>
      </c>
      <c r="BQ8" s="169">
        <v>0</v>
      </c>
      <c r="BR8" s="169">
        <v>0</v>
      </c>
      <c r="BS8" s="169">
        <v>0</v>
      </c>
      <c r="BT8" s="169">
        <v>0</v>
      </c>
      <c r="BU8" s="169">
        <v>0</v>
      </c>
      <c r="BV8" s="169">
        <v>0</v>
      </c>
      <c r="BW8" s="169">
        <v>0</v>
      </c>
      <c r="BX8" s="169">
        <v>0</v>
      </c>
      <c r="BY8" s="169">
        <v>0</v>
      </c>
      <c r="BZ8" s="169">
        <v>0</v>
      </c>
      <c r="CA8" s="169">
        <v>0</v>
      </c>
      <c r="CB8" s="169">
        <v>0</v>
      </c>
      <c r="CC8" s="169">
        <v>0</v>
      </c>
      <c r="CD8" s="169">
        <v>0</v>
      </c>
      <c r="CE8" s="169">
        <v>0</v>
      </c>
      <c r="CF8" s="169">
        <v>0</v>
      </c>
      <c r="CG8" s="169">
        <v>0</v>
      </c>
      <c r="CH8" s="169">
        <v>0</v>
      </c>
      <c r="CI8" s="169">
        <v>0</v>
      </c>
      <c r="CJ8" s="169">
        <v>0</v>
      </c>
      <c r="CK8" s="169">
        <v>0</v>
      </c>
      <c r="CL8" s="169">
        <v>0</v>
      </c>
      <c r="CM8" s="169">
        <v>0</v>
      </c>
      <c r="CN8" s="169">
        <v>0</v>
      </c>
      <c r="CO8" s="169">
        <v>0</v>
      </c>
      <c r="CP8" s="169">
        <v>0</v>
      </c>
      <c r="CQ8" s="169">
        <v>0</v>
      </c>
    </row>
    <row r="9" spans="1:95" x14ac:dyDescent="0.2">
      <c r="A9" s="6"/>
      <c r="B9" s="1">
        <v>11</v>
      </c>
      <c r="C9" s="168">
        <v>5.8</v>
      </c>
      <c r="E9" s="1">
        <v>11</v>
      </c>
      <c r="F9" s="169">
        <v>0.25</v>
      </c>
      <c r="G9" s="169">
        <v>1</v>
      </c>
      <c r="H9" s="169">
        <v>0</v>
      </c>
      <c r="I9" s="169">
        <v>0</v>
      </c>
      <c r="J9" s="169">
        <v>0.25</v>
      </c>
      <c r="K9" s="169">
        <v>0.75</v>
      </c>
      <c r="L9" s="169">
        <v>0</v>
      </c>
      <c r="M9" s="169">
        <v>0</v>
      </c>
      <c r="N9" s="169">
        <v>0</v>
      </c>
      <c r="O9" s="169">
        <v>0</v>
      </c>
      <c r="P9" s="169">
        <v>0</v>
      </c>
      <c r="Q9" s="169">
        <v>0</v>
      </c>
      <c r="R9" s="169">
        <v>0</v>
      </c>
      <c r="S9" s="169">
        <v>0</v>
      </c>
      <c r="T9" s="169">
        <v>0</v>
      </c>
      <c r="U9" s="169">
        <v>0</v>
      </c>
      <c r="V9" s="169">
        <v>0</v>
      </c>
      <c r="W9" s="169">
        <v>0</v>
      </c>
      <c r="X9" s="169">
        <v>0</v>
      </c>
      <c r="Y9" s="169">
        <v>0</v>
      </c>
      <c r="Z9" s="169">
        <v>0</v>
      </c>
      <c r="AA9" s="169">
        <v>0</v>
      </c>
      <c r="AB9" s="169">
        <v>0</v>
      </c>
      <c r="AC9" s="169">
        <v>0</v>
      </c>
      <c r="AD9" s="169">
        <v>0</v>
      </c>
      <c r="AE9" s="169">
        <v>0</v>
      </c>
      <c r="AF9" s="169">
        <v>0</v>
      </c>
      <c r="AG9" s="169">
        <v>0</v>
      </c>
      <c r="AH9" s="169">
        <v>0</v>
      </c>
      <c r="AI9" s="169">
        <v>0</v>
      </c>
      <c r="AJ9" s="169">
        <v>0</v>
      </c>
      <c r="AK9" s="169">
        <v>0</v>
      </c>
      <c r="AL9" s="169">
        <v>0</v>
      </c>
      <c r="AM9" s="169">
        <v>0</v>
      </c>
      <c r="AN9" s="169">
        <v>0</v>
      </c>
      <c r="AO9" s="169">
        <v>0</v>
      </c>
      <c r="AP9" s="169">
        <v>0</v>
      </c>
      <c r="AQ9" s="169">
        <v>0</v>
      </c>
      <c r="AR9" s="169">
        <v>0</v>
      </c>
      <c r="AS9" s="169">
        <v>0</v>
      </c>
      <c r="AT9" s="169">
        <v>0</v>
      </c>
      <c r="AU9" s="169">
        <v>0</v>
      </c>
      <c r="AV9" s="169">
        <v>0</v>
      </c>
      <c r="AW9" s="169">
        <v>0</v>
      </c>
      <c r="AX9" s="169">
        <v>0</v>
      </c>
      <c r="AY9" s="169">
        <v>0</v>
      </c>
      <c r="AZ9" s="169">
        <v>0</v>
      </c>
      <c r="BA9" s="169">
        <v>0</v>
      </c>
      <c r="BB9" s="169">
        <v>0</v>
      </c>
      <c r="BC9" s="169">
        <v>0</v>
      </c>
      <c r="BD9" s="169">
        <v>0</v>
      </c>
      <c r="BE9" s="169">
        <v>0</v>
      </c>
      <c r="BF9" s="169">
        <v>0.25</v>
      </c>
      <c r="BG9" s="169">
        <v>0</v>
      </c>
      <c r="BH9" s="169">
        <v>0</v>
      </c>
      <c r="BI9" s="169">
        <v>0</v>
      </c>
      <c r="BJ9" s="169">
        <v>0</v>
      </c>
      <c r="BK9" s="169">
        <v>0</v>
      </c>
      <c r="BL9" s="169">
        <v>0</v>
      </c>
      <c r="BM9" s="169">
        <v>0</v>
      </c>
      <c r="BN9" s="169">
        <v>0</v>
      </c>
      <c r="BO9" s="169">
        <v>0</v>
      </c>
      <c r="BP9" s="169">
        <v>0</v>
      </c>
      <c r="BQ9" s="169">
        <v>0</v>
      </c>
      <c r="BR9" s="169">
        <v>0</v>
      </c>
      <c r="BS9" s="169">
        <v>0</v>
      </c>
      <c r="BT9" s="169">
        <v>0</v>
      </c>
      <c r="BU9" s="169">
        <v>0</v>
      </c>
      <c r="BV9" s="169">
        <v>0</v>
      </c>
      <c r="BW9" s="169">
        <v>0</v>
      </c>
      <c r="BX9" s="169">
        <v>0</v>
      </c>
      <c r="BY9" s="169">
        <v>0</v>
      </c>
      <c r="BZ9" s="169">
        <v>0</v>
      </c>
      <c r="CA9" s="169">
        <v>0</v>
      </c>
      <c r="CB9" s="169">
        <v>0</v>
      </c>
      <c r="CC9" s="169">
        <v>0</v>
      </c>
      <c r="CD9" s="169">
        <v>0</v>
      </c>
      <c r="CE9" s="169">
        <v>0</v>
      </c>
      <c r="CF9" s="169">
        <v>0</v>
      </c>
      <c r="CG9" s="169">
        <v>0</v>
      </c>
      <c r="CH9" s="169">
        <v>0</v>
      </c>
      <c r="CI9" s="169">
        <v>0</v>
      </c>
      <c r="CJ9" s="169">
        <v>0</v>
      </c>
      <c r="CK9" s="169">
        <v>0</v>
      </c>
      <c r="CL9" s="169">
        <v>0</v>
      </c>
      <c r="CM9" s="169">
        <v>0</v>
      </c>
      <c r="CN9" s="169">
        <v>0</v>
      </c>
      <c r="CO9" s="169">
        <v>0</v>
      </c>
      <c r="CP9" s="169">
        <v>0</v>
      </c>
      <c r="CQ9" s="169">
        <v>0.25</v>
      </c>
    </row>
    <row r="10" spans="1:95" x14ac:dyDescent="0.2">
      <c r="A10" s="6"/>
      <c r="B10" s="1">
        <v>12</v>
      </c>
      <c r="C10" s="168">
        <v>5.3</v>
      </c>
      <c r="E10" s="1">
        <v>12</v>
      </c>
      <c r="F10" s="169">
        <v>0</v>
      </c>
      <c r="G10" s="169">
        <v>0</v>
      </c>
      <c r="H10" s="169">
        <v>1</v>
      </c>
      <c r="I10" s="169">
        <v>0.5</v>
      </c>
      <c r="J10" s="169">
        <v>0</v>
      </c>
      <c r="K10" s="169">
        <v>0</v>
      </c>
      <c r="L10" s="169">
        <v>0</v>
      </c>
      <c r="M10" s="169">
        <v>0</v>
      </c>
      <c r="N10" s="169">
        <v>0</v>
      </c>
      <c r="O10" s="169">
        <v>0</v>
      </c>
      <c r="P10" s="169">
        <v>0</v>
      </c>
      <c r="Q10" s="169">
        <v>0</v>
      </c>
      <c r="R10" s="169">
        <v>0</v>
      </c>
      <c r="S10" s="169">
        <v>0</v>
      </c>
      <c r="T10" s="169">
        <v>0</v>
      </c>
      <c r="U10" s="169">
        <v>0.25</v>
      </c>
      <c r="V10" s="169">
        <v>0</v>
      </c>
      <c r="W10" s="169">
        <v>0</v>
      </c>
      <c r="X10" s="169">
        <v>0</v>
      </c>
      <c r="Y10" s="169">
        <v>0</v>
      </c>
      <c r="Z10" s="169">
        <v>0</v>
      </c>
      <c r="AA10" s="169">
        <v>0</v>
      </c>
      <c r="AB10" s="169">
        <v>0</v>
      </c>
      <c r="AC10" s="169">
        <v>0</v>
      </c>
      <c r="AD10" s="169">
        <v>0</v>
      </c>
      <c r="AE10" s="169">
        <v>0</v>
      </c>
      <c r="AF10" s="169">
        <v>0</v>
      </c>
      <c r="AG10" s="169">
        <v>0</v>
      </c>
      <c r="AH10" s="169">
        <v>0</v>
      </c>
      <c r="AI10" s="169">
        <v>0</v>
      </c>
      <c r="AJ10" s="169">
        <v>0</v>
      </c>
      <c r="AK10" s="169">
        <v>0</v>
      </c>
      <c r="AL10" s="169">
        <v>0</v>
      </c>
      <c r="AM10" s="169">
        <v>0</v>
      </c>
      <c r="AN10" s="169">
        <v>0</v>
      </c>
      <c r="AO10" s="169">
        <v>0</v>
      </c>
      <c r="AP10" s="169">
        <v>0</v>
      </c>
      <c r="AQ10" s="169">
        <v>0</v>
      </c>
      <c r="AR10" s="169">
        <v>0</v>
      </c>
      <c r="AS10" s="169">
        <v>0</v>
      </c>
      <c r="AT10" s="169">
        <v>0</v>
      </c>
      <c r="AU10" s="169">
        <v>0.25</v>
      </c>
      <c r="AV10" s="169">
        <v>0.25</v>
      </c>
      <c r="AW10" s="169">
        <v>0</v>
      </c>
      <c r="AX10" s="169">
        <v>0</v>
      </c>
      <c r="AY10" s="169">
        <v>0</v>
      </c>
      <c r="AZ10" s="169">
        <v>0</v>
      </c>
      <c r="BA10" s="169">
        <v>0</v>
      </c>
      <c r="BB10" s="169">
        <v>0</v>
      </c>
      <c r="BC10" s="169">
        <v>0</v>
      </c>
      <c r="BD10" s="169">
        <v>0.25</v>
      </c>
      <c r="BE10" s="169">
        <v>0</v>
      </c>
      <c r="BF10" s="169">
        <v>0</v>
      </c>
      <c r="BG10" s="169">
        <v>0.25</v>
      </c>
      <c r="BH10" s="169">
        <v>0.75</v>
      </c>
      <c r="BI10" s="169">
        <v>0</v>
      </c>
      <c r="BJ10" s="169">
        <v>0</v>
      </c>
      <c r="BK10" s="169">
        <v>0</v>
      </c>
      <c r="BL10" s="169">
        <v>0</v>
      </c>
      <c r="BM10" s="169">
        <v>0</v>
      </c>
      <c r="BN10" s="169">
        <v>0.25</v>
      </c>
      <c r="BO10" s="169">
        <v>0</v>
      </c>
      <c r="BP10" s="169">
        <v>0</v>
      </c>
      <c r="BQ10" s="169">
        <v>0</v>
      </c>
      <c r="BR10" s="169">
        <v>0</v>
      </c>
      <c r="BS10" s="169">
        <v>0</v>
      </c>
      <c r="BT10" s="169">
        <v>0</v>
      </c>
      <c r="BU10" s="169">
        <v>0</v>
      </c>
      <c r="BV10" s="169">
        <v>0</v>
      </c>
      <c r="BW10" s="169">
        <v>0</v>
      </c>
      <c r="BX10" s="169">
        <v>0</v>
      </c>
      <c r="BY10" s="169">
        <v>0</v>
      </c>
      <c r="BZ10" s="169">
        <v>0</v>
      </c>
      <c r="CA10" s="169">
        <v>0</v>
      </c>
      <c r="CB10" s="169">
        <v>0</v>
      </c>
      <c r="CC10" s="169">
        <v>0</v>
      </c>
      <c r="CD10" s="169">
        <v>0</v>
      </c>
      <c r="CE10" s="169">
        <v>0</v>
      </c>
      <c r="CF10" s="169">
        <v>0</v>
      </c>
      <c r="CG10" s="169">
        <v>0.75</v>
      </c>
      <c r="CH10" s="169">
        <v>0.75</v>
      </c>
      <c r="CI10" s="169">
        <v>0</v>
      </c>
      <c r="CJ10" s="169">
        <v>0</v>
      </c>
      <c r="CK10" s="169">
        <v>0</v>
      </c>
      <c r="CL10" s="169">
        <v>0</v>
      </c>
      <c r="CM10" s="169">
        <v>0</v>
      </c>
      <c r="CN10" s="169">
        <v>0</v>
      </c>
      <c r="CO10" s="169">
        <v>0</v>
      </c>
      <c r="CP10" s="169">
        <v>0</v>
      </c>
      <c r="CQ10" s="169">
        <v>0</v>
      </c>
    </row>
    <row r="11" spans="1:95" x14ac:dyDescent="0.2">
      <c r="A11" s="6"/>
      <c r="B11" s="1">
        <v>13</v>
      </c>
      <c r="C11" s="168">
        <v>1.4</v>
      </c>
      <c r="E11" s="1">
        <v>13</v>
      </c>
      <c r="F11" s="169">
        <v>0</v>
      </c>
      <c r="G11" s="169">
        <v>0</v>
      </c>
      <c r="H11" s="169">
        <v>0.5</v>
      </c>
      <c r="I11" s="169">
        <v>1</v>
      </c>
      <c r="J11" s="169">
        <v>0</v>
      </c>
      <c r="K11" s="169">
        <v>0</v>
      </c>
      <c r="L11" s="169">
        <v>0</v>
      </c>
      <c r="M11" s="169">
        <v>0</v>
      </c>
      <c r="N11" s="169">
        <v>0</v>
      </c>
      <c r="O11" s="169">
        <v>0</v>
      </c>
      <c r="P11" s="169">
        <v>0</v>
      </c>
      <c r="Q11" s="169">
        <v>0</v>
      </c>
      <c r="R11" s="169">
        <v>0</v>
      </c>
      <c r="S11" s="169">
        <v>0.25</v>
      </c>
      <c r="T11" s="169">
        <v>0</v>
      </c>
      <c r="U11" s="169">
        <v>0</v>
      </c>
      <c r="V11" s="169">
        <v>0</v>
      </c>
      <c r="W11" s="169">
        <v>0</v>
      </c>
      <c r="X11" s="169">
        <v>0</v>
      </c>
      <c r="Y11" s="169">
        <v>0</v>
      </c>
      <c r="Z11" s="169">
        <v>0</v>
      </c>
      <c r="AA11" s="169">
        <v>0</v>
      </c>
      <c r="AB11" s="169">
        <v>0</v>
      </c>
      <c r="AC11" s="169">
        <v>0</v>
      </c>
      <c r="AD11" s="169">
        <v>0</v>
      </c>
      <c r="AE11" s="169">
        <v>0</v>
      </c>
      <c r="AF11" s="169">
        <v>0</v>
      </c>
      <c r="AG11" s="169">
        <v>0</v>
      </c>
      <c r="AH11" s="169">
        <v>0</v>
      </c>
      <c r="AI11" s="169">
        <v>0</v>
      </c>
      <c r="AJ11" s="169">
        <v>0</v>
      </c>
      <c r="AK11" s="169">
        <v>0</v>
      </c>
      <c r="AL11" s="169">
        <v>0</v>
      </c>
      <c r="AM11" s="169">
        <v>0</v>
      </c>
      <c r="AN11" s="169">
        <v>0</v>
      </c>
      <c r="AO11" s="169">
        <v>0</v>
      </c>
      <c r="AP11" s="169">
        <v>0</v>
      </c>
      <c r="AQ11" s="169">
        <v>0</v>
      </c>
      <c r="AR11" s="169">
        <v>0</v>
      </c>
      <c r="AS11" s="169">
        <v>0</v>
      </c>
      <c r="AT11" s="169">
        <v>0</v>
      </c>
      <c r="AU11" s="169">
        <v>0</v>
      </c>
      <c r="AV11" s="169">
        <v>0.25</v>
      </c>
      <c r="AW11" s="169">
        <v>0</v>
      </c>
      <c r="AX11" s="169">
        <v>0</v>
      </c>
      <c r="AY11" s="169">
        <v>0</v>
      </c>
      <c r="AZ11" s="169">
        <v>0</v>
      </c>
      <c r="BA11" s="169">
        <v>0</v>
      </c>
      <c r="BB11" s="169">
        <v>0</v>
      </c>
      <c r="BC11" s="169">
        <v>0</v>
      </c>
      <c r="BD11" s="169">
        <v>0</v>
      </c>
      <c r="BE11" s="169">
        <v>0</v>
      </c>
      <c r="BF11" s="169">
        <v>0</v>
      </c>
      <c r="BG11" s="169">
        <v>0.25</v>
      </c>
      <c r="BH11" s="169">
        <v>0.5</v>
      </c>
      <c r="BI11" s="169">
        <v>0</v>
      </c>
      <c r="BJ11" s="169">
        <v>0</v>
      </c>
      <c r="BK11" s="169">
        <v>0</v>
      </c>
      <c r="BL11" s="169">
        <v>0</v>
      </c>
      <c r="BM11" s="169">
        <v>0</v>
      </c>
      <c r="BN11" s="169">
        <v>0</v>
      </c>
      <c r="BO11" s="169">
        <v>0</v>
      </c>
      <c r="BP11" s="169">
        <v>0</v>
      </c>
      <c r="BQ11" s="169">
        <v>0</v>
      </c>
      <c r="BR11" s="169">
        <v>0</v>
      </c>
      <c r="BS11" s="169">
        <v>0</v>
      </c>
      <c r="BT11" s="169">
        <v>0.25</v>
      </c>
      <c r="BU11" s="169">
        <v>0</v>
      </c>
      <c r="BV11" s="169">
        <v>0</v>
      </c>
      <c r="BW11" s="169">
        <v>0</v>
      </c>
      <c r="BX11" s="169">
        <v>0</v>
      </c>
      <c r="BY11" s="169">
        <v>0</v>
      </c>
      <c r="BZ11" s="169">
        <v>0</v>
      </c>
      <c r="CA11" s="169">
        <v>0</v>
      </c>
      <c r="CB11" s="169">
        <v>0</v>
      </c>
      <c r="CC11" s="169">
        <v>0.75</v>
      </c>
      <c r="CD11" s="169">
        <v>0</v>
      </c>
      <c r="CE11" s="169">
        <v>0</v>
      </c>
      <c r="CF11" s="169">
        <v>0</v>
      </c>
      <c r="CG11" s="169">
        <v>0</v>
      </c>
      <c r="CH11" s="169">
        <v>0</v>
      </c>
      <c r="CI11" s="169">
        <v>0</v>
      </c>
      <c r="CJ11" s="169">
        <v>0.25</v>
      </c>
      <c r="CK11" s="169">
        <v>0.25</v>
      </c>
      <c r="CL11" s="169">
        <v>0</v>
      </c>
      <c r="CM11" s="169">
        <v>0.25</v>
      </c>
      <c r="CN11" s="169">
        <v>0</v>
      </c>
      <c r="CO11" s="169">
        <v>0.25</v>
      </c>
      <c r="CP11" s="169">
        <v>0.25</v>
      </c>
      <c r="CQ11" s="169">
        <v>0</v>
      </c>
    </row>
    <row r="12" spans="1:95" x14ac:dyDescent="0.2">
      <c r="A12" s="6"/>
      <c r="B12" s="1">
        <v>14</v>
      </c>
      <c r="C12" s="168">
        <v>6.6</v>
      </c>
      <c r="E12" s="1">
        <v>14</v>
      </c>
      <c r="F12" s="169">
        <v>0.25</v>
      </c>
      <c r="G12" s="169">
        <v>0.25</v>
      </c>
      <c r="H12" s="169">
        <v>0</v>
      </c>
      <c r="I12" s="169">
        <v>0</v>
      </c>
      <c r="J12" s="169">
        <v>1</v>
      </c>
      <c r="K12" s="169">
        <v>0</v>
      </c>
      <c r="L12" s="169">
        <v>0</v>
      </c>
      <c r="M12" s="169">
        <v>0</v>
      </c>
      <c r="N12" s="169">
        <v>0</v>
      </c>
      <c r="O12" s="169">
        <v>0</v>
      </c>
      <c r="P12" s="169">
        <v>0</v>
      </c>
      <c r="Q12" s="169">
        <v>0</v>
      </c>
      <c r="R12" s="169">
        <v>0.5</v>
      </c>
      <c r="S12" s="169">
        <v>0</v>
      </c>
      <c r="T12" s="169">
        <v>0</v>
      </c>
      <c r="U12" s="169">
        <v>0</v>
      </c>
      <c r="V12" s="169">
        <v>0</v>
      </c>
      <c r="W12" s="169">
        <v>0.25</v>
      </c>
      <c r="X12" s="169">
        <v>0</v>
      </c>
      <c r="Y12" s="169">
        <v>0</v>
      </c>
      <c r="Z12" s="169">
        <v>0.5</v>
      </c>
      <c r="AA12" s="169">
        <v>0.75</v>
      </c>
      <c r="AB12" s="169">
        <v>0</v>
      </c>
      <c r="AC12" s="169">
        <v>0</v>
      </c>
      <c r="AD12" s="169">
        <v>0</v>
      </c>
      <c r="AE12" s="169">
        <v>0</v>
      </c>
      <c r="AF12" s="169">
        <v>0</v>
      </c>
      <c r="AG12" s="169">
        <v>0</v>
      </c>
      <c r="AH12" s="169">
        <v>0</v>
      </c>
      <c r="AI12" s="169">
        <v>0</v>
      </c>
      <c r="AJ12" s="169">
        <v>0</v>
      </c>
      <c r="AK12" s="169">
        <v>0</v>
      </c>
      <c r="AL12" s="169">
        <v>0</v>
      </c>
      <c r="AM12" s="169">
        <v>0</v>
      </c>
      <c r="AN12" s="169">
        <v>0</v>
      </c>
      <c r="AO12" s="169">
        <v>0</v>
      </c>
      <c r="AP12" s="169">
        <v>0</v>
      </c>
      <c r="AQ12" s="169">
        <v>0</v>
      </c>
      <c r="AR12" s="169">
        <v>0</v>
      </c>
      <c r="AS12" s="169">
        <v>0</v>
      </c>
      <c r="AT12" s="169">
        <v>0</v>
      </c>
      <c r="AU12" s="169">
        <v>0</v>
      </c>
      <c r="AV12" s="169">
        <v>0</v>
      </c>
      <c r="AW12" s="169">
        <v>0</v>
      </c>
      <c r="AX12" s="169">
        <v>0</v>
      </c>
      <c r="AY12" s="169">
        <v>0</v>
      </c>
      <c r="AZ12" s="169">
        <v>0</v>
      </c>
      <c r="BA12" s="169">
        <v>0</v>
      </c>
      <c r="BB12" s="169">
        <v>0</v>
      </c>
      <c r="BC12" s="169">
        <v>0</v>
      </c>
      <c r="BD12" s="169">
        <v>0</v>
      </c>
      <c r="BE12" s="169">
        <v>0</v>
      </c>
      <c r="BF12" s="169">
        <v>0</v>
      </c>
      <c r="BG12" s="169">
        <v>0</v>
      </c>
      <c r="BH12" s="169">
        <v>0</v>
      </c>
      <c r="BI12" s="169">
        <v>0</v>
      </c>
      <c r="BJ12" s="169">
        <v>0</v>
      </c>
      <c r="BK12" s="169">
        <v>0</v>
      </c>
      <c r="BL12" s="169">
        <v>0</v>
      </c>
      <c r="BM12" s="169">
        <v>0</v>
      </c>
      <c r="BN12" s="169">
        <v>0</v>
      </c>
      <c r="BO12" s="169">
        <v>0</v>
      </c>
      <c r="BP12" s="169">
        <v>0</v>
      </c>
      <c r="BQ12" s="169">
        <v>0</v>
      </c>
      <c r="BR12" s="169">
        <v>0</v>
      </c>
      <c r="BS12" s="169">
        <v>0</v>
      </c>
      <c r="BT12" s="169">
        <v>0</v>
      </c>
      <c r="BU12" s="169">
        <v>0</v>
      </c>
      <c r="BV12" s="169">
        <v>0</v>
      </c>
      <c r="BW12" s="169">
        <v>0</v>
      </c>
      <c r="BX12" s="169">
        <v>0</v>
      </c>
      <c r="BY12" s="169">
        <v>0</v>
      </c>
      <c r="BZ12" s="169">
        <v>0</v>
      </c>
      <c r="CA12" s="169">
        <v>0</v>
      </c>
      <c r="CB12" s="169">
        <v>0</v>
      </c>
      <c r="CC12" s="169">
        <v>0</v>
      </c>
      <c r="CD12" s="169">
        <v>0</v>
      </c>
      <c r="CE12" s="169">
        <v>0</v>
      </c>
      <c r="CF12" s="169">
        <v>0</v>
      </c>
      <c r="CG12" s="169">
        <v>0</v>
      </c>
      <c r="CH12" s="169">
        <v>0.25</v>
      </c>
      <c r="CI12" s="169">
        <v>0</v>
      </c>
      <c r="CJ12" s="169">
        <v>0</v>
      </c>
      <c r="CK12" s="169">
        <v>0</v>
      </c>
      <c r="CL12" s="169">
        <v>0</v>
      </c>
      <c r="CM12" s="169">
        <v>0</v>
      </c>
      <c r="CN12" s="169">
        <v>0</v>
      </c>
      <c r="CO12" s="169">
        <v>0</v>
      </c>
      <c r="CP12" s="169">
        <v>0</v>
      </c>
      <c r="CQ12" s="169">
        <v>0</v>
      </c>
    </row>
    <row r="13" spans="1:95" x14ac:dyDescent="0.2">
      <c r="A13" s="6"/>
      <c r="B13" s="1">
        <v>15</v>
      </c>
      <c r="C13" s="168">
        <v>0.1</v>
      </c>
      <c r="E13" s="1">
        <v>15</v>
      </c>
      <c r="F13" s="169">
        <v>0</v>
      </c>
      <c r="G13" s="169">
        <v>0.75</v>
      </c>
      <c r="H13" s="169">
        <v>0</v>
      </c>
      <c r="I13" s="169">
        <v>0</v>
      </c>
      <c r="J13" s="169">
        <v>0</v>
      </c>
      <c r="K13" s="169">
        <v>1</v>
      </c>
      <c r="L13" s="169">
        <v>0</v>
      </c>
      <c r="M13" s="169">
        <v>0</v>
      </c>
      <c r="N13" s="169">
        <v>0</v>
      </c>
      <c r="O13" s="169">
        <v>0</v>
      </c>
      <c r="P13" s="169">
        <v>0</v>
      </c>
      <c r="Q13" s="169">
        <v>0</v>
      </c>
      <c r="R13" s="169">
        <v>0</v>
      </c>
      <c r="S13" s="169">
        <v>0</v>
      </c>
      <c r="T13" s="169">
        <v>0</v>
      </c>
      <c r="U13" s="169">
        <v>0</v>
      </c>
      <c r="V13" s="169">
        <v>0</v>
      </c>
      <c r="W13" s="169">
        <v>0</v>
      </c>
      <c r="X13" s="169">
        <v>0</v>
      </c>
      <c r="Y13" s="169">
        <v>0</v>
      </c>
      <c r="Z13" s="169">
        <v>0</v>
      </c>
      <c r="AA13" s="169">
        <v>0</v>
      </c>
      <c r="AB13" s="169">
        <v>0</v>
      </c>
      <c r="AC13" s="169">
        <v>0</v>
      </c>
      <c r="AD13" s="169">
        <v>0</v>
      </c>
      <c r="AE13" s="169">
        <v>0</v>
      </c>
      <c r="AF13" s="169">
        <v>0</v>
      </c>
      <c r="AG13" s="169">
        <v>0</v>
      </c>
      <c r="AH13" s="169">
        <v>0</v>
      </c>
      <c r="AI13" s="169">
        <v>0</v>
      </c>
      <c r="AJ13" s="169">
        <v>0</v>
      </c>
      <c r="AK13" s="169">
        <v>0</v>
      </c>
      <c r="AL13" s="169">
        <v>0</v>
      </c>
      <c r="AM13" s="169">
        <v>0</v>
      </c>
      <c r="AN13" s="169">
        <v>0</v>
      </c>
      <c r="AO13" s="169">
        <v>0</v>
      </c>
      <c r="AP13" s="169">
        <v>0</v>
      </c>
      <c r="AQ13" s="169">
        <v>0</v>
      </c>
      <c r="AR13" s="169">
        <v>0</v>
      </c>
      <c r="AS13" s="169">
        <v>0</v>
      </c>
      <c r="AT13" s="169">
        <v>0</v>
      </c>
      <c r="AU13" s="169">
        <v>0</v>
      </c>
      <c r="AV13" s="169">
        <v>0</v>
      </c>
      <c r="AW13" s="169">
        <v>0</v>
      </c>
      <c r="AX13" s="169">
        <v>0</v>
      </c>
      <c r="AY13" s="169">
        <v>0</v>
      </c>
      <c r="AZ13" s="169">
        <v>0</v>
      </c>
      <c r="BA13" s="169">
        <v>0</v>
      </c>
      <c r="BB13" s="169">
        <v>0</v>
      </c>
      <c r="BC13" s="169">
        <v>0</v>
      </c>
      <c r="BD13" s="169">
        <v>0</v>
      </c>
      <c r="BE13" s="169">
        <v>0</v>
      </c>
      <c r="BF13" s="169">
        <v>0.25</v>
      </c>
      <c r="BG13" s="169">
        <v>0</v>
      </c>
      <c r="BH13" s="169">
        <v>0</v>
      </c>
      <c r="BI13" s="169">
        <v>0</v>
      </c>
      <c r="BJ13" s="169">
        <v>0</v>
      </c>
      <c r="BK13" s="169">
        <v>0</v>
      </c>
      <c r="BL13" s="169">
        <v>0</v>
      </c>
      <c r="BM13" s="169">
        <v>0</v>
      </c>
      <c r="BN13" s="169">
        <v>0</v>
      </c>
      <c r="BO13" s="169">
        <v>0</v>
      </c>
      <c r="BP13" s="169">
        <v>0</v>
      </c>
      <c r="BQ13" s="169">
        <v>0</v>
      </c>
      <c r="BR13" s="169">
        <v>0</v>
      </c>
      <c r="BS13" s="169">
        <v>0</v>
      </c>
      <c r="BT13" s="169">
        <v>0.25</v>
      </c>
      <c r="BU13" s="169">
        <v>0</v>
      </c>
      <c r="BV13" s="169">
        <v>0</v>
      </c>
      <c r="BW13" s="169">
        <v>0</v>
      </c>
      <c r="BX13" s="169">
        <v>0</v>
      </c>
      <c r="BY13" s="169">
        <v>0</v>
      </c>
      <c r="BZ13" s="169">
        <v>0</v>
      </c>
      <c r="CA13" s="169">
        <v>0</v>
      </c>
      <c r="CB13" s="169">
        <v>0</v>
      </c>
      <c r="CC13" s="169">
        <v>0</v>
      </c>
      <c r="CD13" s="169">
        <v>0.25</v>
      </c>
      <c r="CE13" s="169">
        <v>0</v>
      </c>
      <c r="CF13" s="169">
        <v>0</v>
      </c>
      <c r="CG13" s="169">
        <v>0</v>
      </c>
      <c r="CH13" s="169">
        <v>0.25</v>
      </c>
      <c r="CI13" s="169">
        <v>0</v>
      </c>
      <c r="CJ13" s="169">
        <v>0</v>
      </c>
      <c r="CK13" s="169">
        <v>0.25</v>
      </c>
      <c r="CL13" s="169">
        <v>0</v>
      </c>
      <c r="CM13" s="169">
        <v>0</v>
      </c>
      <c r="CN13" s="169">
        <v>0</v>
      </c>
      <c r="CO13" s="169">
        <v>0</v>
      </c>
      <c r="CP13" s="169">
        <v>0</v>
      </c>
      <c r="CQ13" s="169">
        <v>0</v>
      </c>
    </row>
    <row r="14" spans="1:95" x14ac:dyDescent="0.2">
      <c r="A14" s="6"/>
      <c r="B14" s="1">
        <v>16</v>
      </c>
      <c r="C14" s="168">
        <v>0.3</v>
      </c>
      <c r="E14" s="1">
        <v>16</v>
      </c>
      <c r="F14" s="169">
        <v>0</v>
      </c>
      <c r="G14" s="169">
        <v>0</v>
      </c>
      <c r="H14" s="169">
        <v>0</v>
      </c>
      <c r="I14" s="169">
        <v>0</v>
      </c>
      <c r="J14" s="169">
        <v>0</v>
      </c>
      <c r="K14" s="169">
        <v>0</v>
      </c>
      <c r="L14" s="169">
        <v>1</v>
      </c>
      <c r="M14" s="169">
        <v>0</v>
      </c>
      <c r="N14" s="169">
        <v>0.25</v>
      </c>
      <c r="O14" s="169">
        <v>0</v>
      </c>
      <c r="P14" s="169">
        <v>0</v>
      </c>
      <c r="Q14" s="169">
        <v>0</v>
      </c>
      <c r="R14" s="169">
        <v>0</v>
      </c>
      <c r="S14" s="169">
        <v>0.25</v>
      </c>
      <c r="T14" s="169">
        <v>0</v>
      </c>
      <c r="U14" s="169">
        <v>0</v>
      </c>
      <c r="V14" s="169">
        <v>0</v>
      </c>
      <c r="W14" s="169">
        <v>0</v>
      </c>
      <c r="X14" s="169">
        <v>0</v>
      </c>
      <c r="Y14" s="169">
        <v>0</v>
      </c>
      <c r="Z14" s="169">
        <v>0</v>
      </c>
      <c r="AA14" s="169">
        <v>0</v>
      </c>
      <c r="AB14" s="169">
        <v>0</v>
      </c>
      <c r="AC14" s="169">
        <v>0</v>
      </c>
      <c r="AD14" s="169">
        <v>0</v>
      </c>
      <c r="AE14" s="169">
        <v>0.5</v>
      </c>
      <c r="AF14" s="169">
        <v>0</v>
      </c>
      <c r="AG14" s="169">
        <v>0</v>
      </c>
      <c r="AH14" s="169">
        <v>0</v>
      </c>
      <c r="AI14" s="169">
        <v>0</v>
      </c>
      <c r="AJ14" s="169">
        <v>0.25</v>
      </c>
      <c r="AK14" s="169">
        <v>0</v>
      </c>
      <c r="AL14" s="169">
        <v>0</v>
      </c>
      <c r="AM14" s="169">
        <v>0.25</v>
      </c>
      <c r="AN14" s="169">
        <v>0</v>
      </c>
      <c r="AO14" s="169">
        <v>0.25</v>
      </c>
      <c r="AP14" s="169">
        <v>0</v>
      </c>
      <c r="AQ14" s="169">
        <v>0</v>
      </c>
      <c r="AR14" s="169">
        <v>0</v>
      </c>
      <c r="AS14" s="169">
        <v>0.25</v>
      </c>
      <c r="AT14" s="169">
        <v>0</v>
      </c>
      <c r="AU14" s="169">
        <v>0</v>
      </c>
      <c r="AV14" s="169">
        <v>0</v>
      </c>
      <c r="AW14" s="169">
        <v>0</v>
      </c>
      <c r="AX14" s="169">
        <v>0</v>
      </c>
      <c r="AY14" s="169">
        <v>0</v>
      </c>
      <c r="AZ14" s="169">
        <v>0</v>
      </c>
      <c r="BA14" s="169">
        <v>0</v>
      </c>
      <c r="BB14" s="169">
        <v>0</v>
      </c>
      <c r="BC14" s="169">
        <v>0</v>
      </c>
      <c r="BD14" s="169">
        <v>0</v>
      </c>
      <c r="BE14" s="169">
        <v>0</v>
      </c>
      <c r="BF14" s="169">
        <v>0.25</v>
      </c>
      <c r="BG14" s="169">
        <v>0.25</v>
      </c>
      <c r="BH14" s="169">
        <v>0</v>
      </c>
      <c r="BI14" s="169">
        <v>0</v>
      </c>
      <c r="BJ14" s="169">
        <v>0</v>
      </c>
      <c r="BK14" s="169">
        <v>0</v>
      </c>
      <c r="BL14" s="169">
        <v>0</v>
      </c>
      <c r="BM14" s="169">
        <v>0</v>
      </c>
      <c r="BN14" s="169">
        <v>0</v>
      </c>
      <c r="BO14" s="169">
        <v>0.25</v>
      </c>
      <c r="BP14" s="169">
        <v>0</v>
      </c>
      <c r="BQ14" s="169">
        <v>0</v>
      </c>
      <c r="BR14" s="169">
        <v>0</v>
      </c>
      <c r="BS14" s="169">
        <v>0</v>
      </c>
      <c r="BT14" s="169">
        <v>0.5</v>
      </c>
      <c r="BU14" s="169">
        <v>0</v>
      </c>
      <c r="BV14" s="169">
        <v>0</v>
      </c>
      <c r="BW14" s="169">
        <v>0</v>
      </c>
      <c r="BX14" s="169">
        <v>0</v>
      </c>
      <c r="BY14" s="169">
        <v>0</v>
      </c>
      <c r="BZ14" s="169">
        <v>0</v>
      </c>
      <c r="CA14" s="169">
        <v>0</v>
      </c>
      <c r="CB14" s="169">
        <v>0</v>
      </c>
      <c r="CC14" s="169">
        <v>0</v>
      </c>
      <c r="CD14" s="169">
        <v>0.25</v>
      </c>
      <c r="CE14" s="169">
        <v>0</v>
      </c>
      <c r="CF14" s="169">
        <v>0</v>
      </c>
      <c r="CG14" s="169">
        <v>0</v>
      </c>
      <c r="CH14" s="169">
        <v>0.5</v>
      </c>
      <c r="CI14" s="169">
        <v>0</v>
      </c>
      <c r="CJ14" s="169">
        <v>0.25</v>
      </c>
      <c r="CK14" s="169">
        <v>0.25</v>
      </c>
      <c r="CL14" s="169">
        <v>0</v>
      </c>
      <c r="CM14" s="169">
        <v>0</v>
      </c>
      <c r="CN14" s="169">
        <v>0</v>
      </c>
      <c r="CO14" s="169">
        <v>0.25</v>
      </c>
      <c r="CP14" s="169">
        <v>0.25</v>
      </c>
      <c r="CQ14" s="169">
        <v>0</v>
      </c>
    </row>
    <row r="15" spans="1:95" x14ac:dyDescent="0.2">
      <c r="A15" s="6"/>
      <c r="B15" s="1">
        <v>17</v>
      </c>
      <c r="C15" s="168">
        <v>2.9</v>
      </c>
      <c r="E15" s="1">
        <v>17</v>
      </c>
      <c r="F15" s="169">
        <v>0</v>
      </c>
      <c r="G15" s="169">
        <v>0</v>
      </c>
      <c r="H15" s="169">
        <v>0</v>
      </c>
      <c r="I15" s="169">
        <v>0</v>
      </c>
      <c r="J15" s="169">
        <v>0</v>
      </c>
      <c r="K15" s="169">
        <v>0</v>
      </c>
      <c r="L15" s="169">
        <v>0</v>
      </c>
      <c r="M15" s="169">
        <v>1</v>
      </c>
      <c r="N15" s="169">
        <v>0</v>
      </c>
      <c r="O15" s="169">
        <v>0.25</v>
      </c>
      <c r="P15" s="169">
        <v>0</v>
      </c>
      <c r="Q15" s="169">
        <v>0</v>
      </c>
      <c r="R15" s="169">
        <v>0</v>
      </c>
      <c r="S15" s="169">
        <v>0</v>
      </c>
      <c r="T15" s="169">
        <v>0</v>
      </c>
      <c r="U15" s="169">
        <v>0</v>
      </c>
      <c r="V15" s="169">
        <v>0</v>
      </c>
      <c r="W15" s="169">
        <v>0</v>
      </c>
      <c r="X15" s="169">
        <v>0</v>
      </c>
      <c r="Y15" s="169">
        <v>0</v>
      </c>
      <c r="Z15" s="169">
        <v>0</v>
      </c>
      <c r="AA15" s="169">
        <v>0</v>
      </c>
      <c r="AB15" s="169">
        <v>0</v>
      </c>
      <c r="AC15" s="169">
        <v>0</v>
      </c>
      <c r="AD15" s="169">
        <v>0</v>
      </c>
      <c r="AE15" s="169">
        <v>0</v>
      </c>
      <c r="AF15" s="169">
        <v>0</v>
      </c>
      <c r="AG15" s="169">
        <v>0</v>
      </c>
      <c r="AH15" s="169">
        <v>0</v>
      </c>
      <c r="AI15" s="169">
        <v>0</v>
      </c>
      <c r="AJ15" s="169">
        <v>0</v>
      </c>
      <c r="AK15" s="169">
        <v>0</v>
      </c>
      <c r="AL15" s="169">
        <v>0</v>
      </c>
      <c r="AM15" s="169">
        <v>0</v>
      </c>
      <c r="AN15" s="169">
        <v>0</v>
      </c>
      <c r="AO15" s="169">
        <v>0</v>
      </c>
      <c r="AP15" s="169">
        <v>0</v>
      </c>
      <c r="AQ15" s="169">
        <v>0</v>
      </c>
      <c r="AR15" s="169">
        <v>0</v>
      </c>
      <c r="AS15" s="169">
        <v>0</v>
      </c>
      <c r="AT15" s="169">
        <v>0</v>
      </c>
      <c r="AU15" s="169">
        <v>0</v>
      </c>
      <c r="AV15" s="169">
        <v>0</v>
      </c>
      <c r="AW15" s="169">
        <v>0</v>
      </c>
      <c r="AX15" s="169">
        <v>0</v>
      </c>
      <c r="AY15" s="169">
        <v>0</v>
      </c>
      <c r="AZ15" s="169">
        <v>0</v>
      </c>
      <c r="BA15" s="169">
        <v>0</v>
      </c>
      <c r="BB15" s="169">
        <v>0</v>
      </c>
      <c r="BC15" s="169">
        <v>0</v>
      </c>
      <c r="BD15" s="169">
        <v>0</v>
      </c>
      <c r="BE15" s="169">
        <v>0</v>
      </c>
      <c r="BF15" s="169">
        <v>0</v>
      </c>
      <c r="BG15" s="169">
        <v>0</v>
      </c>
      <c r="BH15" s="169">
        <v>0</v>
      </c>
      <c r="BI15" s="169">
        <v>0</v>
      </c>
      <c r="BJ15" s="169">
        <v>0</v>
      </c>
      <c r="BK15" s="169">
        <v>0</v>
      </c>
      <c r="BL15" s="169">
        <v>0</v>
      </c>
      <c r="BM15" s="169">
        <v>0</v>
      </c>
      <c r="BN15" s="169">
        <v>0</v>
      </c>
      <c r="BO15" s="169">
        <v>0</v>
      </c>
      <c r="BP15" s="169">
        <v>0</v>
      </c>
      <c r="BQ15" s="169">
        <v>0</v>
      </c>
      <c r="BR15" s="169">
        <v>0</v>
      </c>
      <c r="BS15" s="169">
        <v>0</v>
      </c>
      <c r="BT15" s="169">
        <v>0</v>
      </c>
      <c r="BU15" s="169">
        <v>0</v>
      </c>
      <c r="BV15" s="169">
        <v>0</v>
      </c>
      <c r="BW15" s="169">
        <v>0</v>
      </c>
      <c r="BX15" s="169">
        <v>0</v>
      </c>
      <c r="BY15" s="169">
        <v>0</v>
      </c>
      <c r="BZ15" s="169">
        <v>0</v>
      </c>
      <c r="CA15" s="169">
        <v>0</v>
      </c>
      <c r="CB15" s="169">
        <v>0</v>
      </c>
      <c r="CC15" s="169">
        <v>0</v>
      </c>
      <c r="CD15" s="169">
        <v>0</v>
      </c>
      <c r="CE15" s="169">
        <v>0</v>
      </c>
      <c r="CF15" s="169">
        <v>0</v>
      </c>
      <c r="CG15" s="169">
        <v>0</v>
      </c>
      <c r="CH15" s="169">
        <v>0</v>
      </c>
      <c r="CI15" s="169">
        <v>0</v>
      </c>
      <c r="CJ15" s="169">
        <v>0</v>
      </c>
      <c r="CK15" s="169">
        <v>0</v>
      </c>
      <c r="CL15" s="169">
        <v>0</v>
      </c>
      <c r="CM15" s="169">
        <v>0</v>
      </c>
      <c r="CN15" s="169">
        <v>0</v>
      </c>
      <c r="CO15" s="169">
        <v>0</v>
      </c>
      <c r="CP15" s="169">
        <v>0</v>
      </c>
      <c r="CQ15" s="169">
        <v>0</v>
      </c>
    </row>
    <row r="16" spans="1:95" x14ac:dyDescent="0.2">
      <c r="A16" s="6"/>
      <c r="B16" s="1">
        <v>18</v>
      </c>
      <c r="C16" s="168">
        <v>9.6</v>
      </c>
      <c r="E16" s="1">
        <v>18</v>
      </c>
      <c r="F16" s="169">
        <v>0</v>
      </c>
      <c r="G16" s="169">
        <v>0</v>
      </c>
      <c r="H16" s="169">
        <v>0</v>
      </c>
      <c r="I16" s="169">
        <v>0</v>
      </c>
      <c r="J16" s="169">
        <v>0</v>
      </c>
      <c r="K16" s="169">
        <v>0</v>
      </c>
      <c r="L16" s="169">
        <v>0.25</v>
      </c>
      <c r="M16" s="169">
        <v>0</v>
      </c>
      <c r="N16" s="169">
        <v>1</v>
      </c>
      <c r="O16" s="169">
        <v>0</v>
      </c>
      <c r="P16" s="169">
        <v>0.25</v>
      </c>
      <c r="Q16" s="169">
        <v>0</v>
      </c>
      <c r="R16" s="169">
        <v>0</v>
      </c>
      <c r="S16" s="169">
        <v>0</v>
      </c>
      <c r="T16" s="169">
        <v>0</v>
      </c>
      <c r="U16" s="169">
        <v>0</v>
      </c>
      <c r="V16" s="169">
        <v>0</v>
      </c>
      <c r="W16" s="169">
        <v>0</v>
      </c>
      <c r="X16" s="169">
        <v>0</v>
      </c>
      <c r="Y16" s="169">
        <v>0</v>
      </c>
      <c r="Z16" s="169">
        <v>0</v>
      </c>
      <c r="AA16" s="169">
        <v>0</v>
      </c>
      <c r="AB16" s="169">
        <v>0</v>
      </c>
      <c r="AC16" s="169">
        <v>0</v>
      </c>
      <c r="AD16" s="169">
        <v>0</v>
      </c>
      <c r="AE16" s="169">
        <v>0</v>
      </c>
      <c r="AF16" s="169">
        <v>0</v>
      </c>
      <c r="AG16" s="169">
        <v>0</v>
      </c>
      <c r="AH16" s="169">
        <v>0</v>
      </c>
      <c r="AI16" s="169">
        <v>0</v>
      </c>
      <c r="AJ16" s="169">
        <v>0</v>
      </c>
      <c r="AK16" s="169">
        <v>0</v>
      </c>
      <c r="AL16" s="169">
        <v>0</v>
      </c>
      <c r="AM16" s="169">
        <v>0</v>
      </c>
      <c r="AN16" s="169">
        <v>0</v>
      </c>
      <c r="AO16" s="169">
        <v>0</v>
      </c>
      <c r="AP16" s="169">
        <v>0</v>
      </c>
      <c r="AQ16" s="169">
        <v>0</v>
      </c>
      <c r="AR16" s="169">
        <v>0</v>
      </c>
      <c r="AS16" s="169">
        <v>0</v>
      </c>
      <c r="AT16" s="169">
        <v>0</v>
      </c>
      <c r="AU16" s="169">
        <v>0</v>
      </c>
      <c r="AV16" s="169">
        <v>0</v>
      </c>
      <c r="AW16" s="169">
        <v>0</v>
      </c>
      <c r="AX16" s="169">
        <v>0</v>
      </c>
      <c r="AY16" s="169">
        <v>0</v>
      </c>
      <c r="AZ16" s="169">
        <v>0</v>
      </c>
      <c r="BA16" s="169">
        <v>0</v>
      </c>
      <c r="BB16" s="169">
        <v>0</v>
      </c>
      <c r="BC16" s="169">
        <v>0</v>
      </c>
      <c r="BD16" s="169">
        <v>0</v>
      </c>
      <c r="BE16" s="169">
        <v>0</v>
      </c>
      <c r="BF16" s="169">
        <v>0</v>
      </c>
      <c r="BG16" s="169">
        <v>0</v>
      </c>
      <c r="BH16" s="169">
        <v>0</v>
      </c>
      <c r="BI16" s="169">
        <v>0</v>
      </c>
      <c r="BJ16" s="169">
        <v>0</v>
      </c>
      <c r="BK16" s="169">
        <v>0</v>
      </c>
      <c r="BL16" s="169">
        <v>0</v>
      </c>
      <c r="BM16" s="169">
        <v>0</v>
      </c>
      <c r="BN16" s="169">
        <v>0</v>
      </c>
      <c r="BO16" s="169">
        <v>0</v>
      </c>
      <c r="BP16" s="169">
        <v>0</v>
      </c>
      <c r="BQ16" s="169">
        <v>0</v>
      </c>
      <c r="BR16" s="169">
        <v>0</v>
      </c>
      <c r="BS16" s="169">
        <v>0</v>
      </c>
      <c r="BT16" s="169">
        <v>0</v>
      </c>
      <c r="BU16" s="169">
        <v>0</v>
      </c>
      <c r="BV16" s="169">
        <v>0</v>
      </c>
      <c r="BW16" s="169">
        <v>0</v>
      </c>
      <c r="BX16" s="169">
        <v>0</v>
      </c>
      <c r="BY16" s="169">
        <v>0</v>
      </c>
      <c r="BZ16" s="169">
        <v>0</v>
      </c>
      <c r="CA16" s="169">
        <v>0</v>
      </c>
      <c r="CB16" s="169">
        <v>0</v>
      </c>
      <c r="CC16" s="169">
        <v>0</v>
      </c>
      <c r="CD16" s="169">
        <v>0</v>
      </c>
      <c r="CE16" s="169">
        <v>0</v>
      </c>
      <c r="CF16" s="169">
        <v>0.25</v>
      </c>
      <c r="CG16" s="169">
        <v>0</v>
      </c>
      <c r="CH16" s="169">
        <v>0</v>
      </c>
      <c r="CI16" s="169">
        <v>0</v>
      </c>
      <c r="CJ16" s="169">
        <v>0</v>
      </c>
      <c r="CK16" s="169">
        <v>0</v>
      </c>
      <c r="CL16" s="169">
        <v>0</v>
      </c>
      <c r="CM16" s="169">
        <v>0</v>
      </c>
      <c r="CN16" s="169">
        <v>0</v>
      </c>
      <c r="CO16" s="169">
        <v>0</v>
      </c>
      <c r="CP16" s="169">
        <v>0</v>
      </c>
      <c r="CQ16" s="169">
        <v>0</v>
      </c>
    </row>
    <row r="17" spans="1:95" x14ac:dyDescent="0.2">
      <c r="A17" s="6"/>
      <c r="B17" s="1">
        <v>19</v>
      </c>
      <c r="C17" s="168">
        <v>0.1</v>
      </c>
      <c r="E17" s="1">
        <v>19</v>
      </c>
      <c r="F17" s="169">
        <v>0</v>
      </c>
      <c r="G17" s="169">
        <v>0</v>
      </c>
      <c r="H17" s="169">
        <v>0</v>
      </c>
      <c r="I17" s="169">
        <v>0</v>
      </c>
      <c r="J17" s="169">
        <v>0</v>
      </c>
      <c r="K17" s="169">
        <v>0</v>
      </c>
      <c r="L17" s="169">
        <v>0</v>
      </c>
      <c r="M17" s="169">
        <v>0.25</v>
      </c>
      <c r="N17" s="169">
        <v>0</v>
      </c>
      <c r="O17" s="169">
        <v>1</v>
      </c>
      <c r="P17" s="169">
        <v>0</v>
      </c>
      <c r="Q17" s="169">
        <v>0</v>
      </c>
      <c r="R17" s="169">
        <v>0</v>
      </c>
      <c r="S17" s="169">
        <v>0</v>
      </c>
      <c r="T17" s="169">
        <v>0</v>
      </c>
      <c r="U17" s="169">
        <v>0</v>
      </c>
      <c r="V17" s="169">
        <v>0.25</v>
      </c>
      <c r="W17" s="169">
        <v>0</v>
      </c>
      <c r="X17" s="169">
        <v>0</v>
      </c>
      <c r="Y17" s="169">
        <v>0</v>
      </c>
      <c r="Z17" s="169">
        <v>0</v>
      </c>
      <c r="AA17" s="169">
        <v>0</v>
      </c>
      <c r="AB17" s="169">
        <v>0</v>
      </c>
      <c r="AC17" s="169">
        <v>0</v>
      </c>
      <c r="AD17" s="169">
        <v>0</v>
      </c>
      <c r="AE17" s="169">
        <v>0</v>
      </c>
      <c r="AF17" s="169">
        <v>0</v>
      </c>
      <c r="AG17" s="169">
        <v>0</v>
      </c>
      <c r="AH17" s="169">
        <v>0</v>
      </c>
      <c r="AI17" s="169">
        <v>0</v>
      </c>
      <c r="AJ17" s="169">
        <v>0</v>
      </c>
      <c r="AK17" s="169">
        <v>0</v>
      </c>
      <c r="AL17" s="169">
        <v>0</v>
      </c>
      <c r="AM17" s="169">
        <v>0</v>
      </c>
      <c r="AN17" s="169">
        <v>0</v>
      </c>
      <c r="AO17" s="169">
        <v>0</v>
      </c>
      <c r="AP17" s="169">
        <v>0</v>
      </c>
      <c r="AQ17" s="169">
        <v>0</v>
      </c>
      <c r="AR17" s="169">
        <v>0</v>
      </c>
      <c r="AS17" s="169">
        <v>0</v>
      </c>
      <c r="AT17" s="169">
        <v>0</v>
      </c>
      <c r="AU17" s="169">
        <v>0</v>
      </c>
      <c r="AV17" s="169">
        <v>0</v>
      </c>
      <c r="AW17" s="169">
        <v>0</v>
      </c>
      <c r="AX17" s="169">
        <v>0.25</v>
      </c>
      <c r="AY17" s="169">
        <v>0</v>
      </c>
      <c r="AZ17" s="169">
        <v>0</v>
      </c>
      <c r="BA17" s="169">
        <v>0</v>
      </c>
      <c r="BB17" s="169">
        <v>0</v>
      </c>
      <c r="BC17" s="169">
        <v>0</v>
      </c>
      <c r="BD17" s="169">
        <v>0.25</v>
      </c>
      <c r="BE17" s="169">
        <v>0</v>
      </c>
      <c r="BF17" s="169">
        <v>0</v>
      </c>
      <c r="BG17" s="169">
        <v>0</v>
      </c>
      <c r="BH17" s="169">
        <v>0</v>
      </c>
      <c r="BI17" s="169">
        <v>0</v>
      </c>
      <c r="BJ17" s="169">
        <v>0</v>
      </c>
      <c r="BK17" s="169">
        <v>0</v>
      </c>
      <c r="BL17" s="169">
        <v>0</v>
      </c>
      <c r="BM17" s="169">
        <v>0</v>
      </c>
      <c r="BN17" s="169">
        <v>0</v>
      </c>
      <c r="BO17" s="169">
        <v>0</v>
      </c>
      <c r="BP17" s="169">
        <v>0</v>
      </c>
      <c r="BQ17" s="169">
        <v>0</v>
      </c>
      <c r="BR17" s="169">
        <v>0</v>
      </c>
      <c r="BS17" s="169">
        <v>0</v>
      </c>
      <c r="BT17" s="169">
        <v>0.25</v>
      </c>
      <c r="BU17" s="169">
        <v>0</v>
      </c>
      <c r="BV17" s="169">
        <v>0</v>
      </c>
      <c r="BW17" s="169">
        <v>0</v>
      </c>
      <c r="BX17" s="169">
        <v>0</v>
      </c>
      <c r="BY17" s="169">
        <v>0.25</v>
      </c>
      <c r="BZ17" s="169">
        <v>0</v>
      </c>
      <c r="CA17" s="169">
        <v>0</v>
      </c>
      <c r="CB17" s="169">
        <v>0</v>
      </c>
      <c r="CC17" s="169">
        <v>0</v>
      </c>
      <c r="CD17" s="169">
        <v>0</v>
      </c>
      <c r="CE17" s="169">
        <v>0</v>
      </c>
      <c r="CF17" s="169">
        <v>0</v>
      </c>
      <c r="CG17" s="169">
        <v>0</v>
      </c>
      <c r="CH17" s="169">
        <v>0.25</v>
      </c>
      <c r="CI17" s="169">
        <v>0</v>
      </c>
      <c r="CJ17" s="169">
        <v>0</v>
      </c>
      <c r="CK17" s="169">
        <v>0</v>
      </c>
      <c r="CL17" s="169">
        <v>0</v>
      </c>
      <c r="CM17" s="169">
        <v>0</v>
      </c>
      <c r="CN17" s="169">
        <v>0</v>
      </c>
      <c r="CO17" s="169">
        <v>0</v>
      </c>
      <c r="CP17" s="169">
        <v>0</v>
      </c>
      <c r="CQ17" s="169">
        <v>0</v>
      </c>
    </row>
    <row r="18" spans="1:95" x14ac:dyDescent="0.2">
      <c r="A18" s="6"/>
      <c r="B18" s="1">
        <v>20</v>
      </c>
      <c r="C18" s="168">
        <v>6.1</v>
      </c>
      <c r="E18" s="1">
        <v>20</v>
      </c>
      <c r="F18" s="169">
        <v>0</v>
      </c>
      <c r="G18" s="169">
        <v>0</v>
      </c>
      <c r="H18" s="169">
        <v>0</v>
      </c>
      <c r="I18" s="169">
        <v>0</v>
      </c>
      <c r="J18" s="169">
        <v>0</v>
      </c>
      <c r="K18" s="169">
        <v>0</v>
      </c>
      <c r="L18" s="169">
        <v>0</v>
      </c>
      <c r="M18" s="169">
        <v>0</v>
      </c>
      <c r="N18" s="169">
        <v>0.25</v>
      </c>
      <c r="O18" s="169">
        <v>0</v>
      </c>
      <c r="P18" s="169">
        <v>1</v>
      </c>
      <c r="Q18" s="169">
        <v>0.25</v>
      </c>
      <c r="R18" s="169">
        <v>0.25</v>
      </c>
      <c r="S18" s="169">
        <v>0</v>
      </c>
      <c r="T18" s="169">
        <v>0</v>
      </c>
      <c r="U18" s="169">
        <v>0.25</v>
      </c>
      <c r="V18" s="169">
        <v>0</v>
      </c>
      <c r="W18" s="169">
        <v>0</v>
      </c>
      <c r="X18" s="169">
        <v>0</v>
      </c>
      <c r="Y18" s="169">
        <v>0.25</v>
      </c>
      <c r="Z18" s="169">
        <v>0</v>
      </c>
      <c r="AA18" s="169">
        <v>0</v>
      </c>
      <c r="AB18" s="169">
        <v>0</v>
      </c>
      <c r="AC18" s="169">
        <v>0</v>
      </c>
      <c r="AD18" s="169">
        <v>0.25</v>
      </c>
      <c r="AE18" s="169">
        <v>0</v>
      </c>
      <c r="AF18" s="169">
        <v>0</v>
      </c>
      <c r="AG18" s="169">
        <v>1</v>
      </c>
      <c r="AH18" s="169">
        <v>0.25</v>
      </c>
      <c r="AI18" s="169">
        <v>0.25</v>
      </c>
      <c r="AJ18" s="169">
        <v>0</v>
      </c>
      <c r="AK18" s="169">
        <v>0</v>
      </c>
      <c r="AL18" s="169">
        <v>0</v>
      </c>
      <c r="AM18" s="169">
        <v>0</v>
      </c>
      <c r="AN18" s="169">
        <v>0.25</v>
      </c>
      <c r="AO18" s="169">
        <v>0</v>
      </c>
      <c r="AP18" s="169">
        <v>0</v>
      </c>
      <c r="AQ18" s="169">
        <v>0.25</v>
      </c>
      <c r="AR18" s="169">
        <v>0</v>
      </c>
      <c r="AS18" s="169">
        <v>0</v>
      </c>
      <c r="AT18" s="169">
        <v>0</v>
      </c>
      <c r="AU18" s="169">
        <v>0.25</v>
      </c>
      <c r="AV18" s="169">
        <v>0</v>
      </c>
      <c r="AW18" s="169">
        <v>0.25</v>
      </c>
      <c r="AX18" s="169">
        <v>0</v>
      </c>
      <c r="AY18" s="169">
        <v>0</v>
      </c>
      <c r="AZ18" s="169">
        <v>0</v>
      </c>
      <c r="BA18" s="169">
        <v>0.25</v>
      </c>
      <c r="BB18" s="169">
        <v>0</v>
      </c>
      <c r="BC18" s="169">
        <v>0.25</v>
      </c>
      <c r="BD18" s="169">
        <v>0</v>
      </c>
      <c r="BE18" s="169">
        <v>0</v>
      </c>
      <c r="BF18" s="169">
        <v>0</v>
      </c>
      <c r="BG18" s="169">
        <v>0.25</v>
      </c>
      <c r="BH18" s="169">
        <v>0</v>
      </c>
      <c r="BI18" s="169">
        <v>0.25</v>
      </c>
      <c r="BJ18" s="169">
        <v>0.25</v>
      </c>
      <c r="BK18" s="169">
        <v>0.25</v>
      </c>
      <c r="BL18" s="169">
        <v>0</v>
      </c>
      <c r="BM18" s="169">
        <v>0</v>
      </c>
      <c r="BN18" s="169">
        <v>0</v>
      </c>
      <c r="BO18" s="169">
        <v>0</v>
      </c>
      <c r="BP18" s="169">
        <v>0</v>
      </c>
      <c r="BQ18" s="169">
        <v>0</v>
      </c>
      <c r="BR18" s="169">
        <v>0.25</v>
      </c>
      <c r="BS18" s="169">
        <v>0</v>
      </c>
      <c r="BT18" s="169">
        <v>0</v>
      </c>
      <c r="BU18" s="169">
        <v>0</v>
      </c>
      <c r="BV18" s="169">
        <v>0</v>
      </c>
      <c r="BW18" s="169">
        <v>0</v>
      </c>
      <c r="BX18" s="169">
        <v>0.25</v>
      </c>
      <c r="BY18" s="169">
        <v>0.25</v>
      </c>
      <c r="BZ18" s="169">
        <v>0</v>
      </c>
      <c r="CA18" s="169">
        <v>0</v>
      </c>
      <c r="CB18" s="169">
        <v>0</v>
      </c>
      <c r="CC18" s="169">
        <v>0</v>
      </c>
      <c r="CD18" s="169">
        <v>0</v>
      </c>
      <c r="CE18" s="169">
        <v>0</v>
      </c>
      <c r="CF18" s="169">
        <v>0</v>
      </c>
      <c r="CG18" s="169">
        <v>0.25</v>
      </c>
      <c r="CH18" s="169">
        <v>0</v>
      </c>
      <c r="CI18" s="169">
        <v>0</v>
      </c>
      <c r="CJ18" s="169">
        <v>0</v>
      </c>
      <c r="CK18" s="169">
        <v>0</v>
      </c>
      <c r="CL18" s="169">
        <v>0</v>
      </c>
      <c r="CM18" s="169">
        <v>0</v>
      </c>
      <c r="CN18" s="169">
        <v>0</v>
      </c>
      <c r="CO18" s="169">
        <v>0</v>
      </c>
      <c r="CP18" s="169">
        <v>0</v>
      </c>
      <c r="CQ18" s="169">
        <v>0</v>
      </c>
    </row>
    <row r="19" spans="1:95" x14ac:dyDescent="0.2">
      <c r="A19" s="6"/>
      <c r="B19" s="1">
        <v>21</v>
      </c>
      <c r="C19" s="168">
        <v>2.8</v>
      </c>
      <c r="E19" s="1">
        <v>21</v>
      </c>
      <c r="F19" s="169">
        <v>0</v>
      </c>
      <c r="G19" s="169">
        <v>0</v>
      </c>
      <c r="H19" s="169">
        <v>0</v>
      </c>
      <c r="I19" s="169">
        <v>0</v>
      </c>
      <c r="J19" s="169">
        <v>0</v>
      </c>
      <c r="K19" s="169">
        <v>0</v>
      </c>
      <c r="L19" s="169">
        <v>0</v>
      </c>
      <c r="M19" s="169">
        <v>0</v>
      </c>
      <c r="N19" s="169">
        <v>0</v>
      </c>
      <c r="O19" s="169">
        <v>0</v>
      </c>
      <c r="P19" s="169">
        <v>0.25</v>
      </c>
      <c r="Q19" s="169">
        <v>1</v>
      </c>
      <c r="R19" s="169">
        <v>0</v>
      </c>
      <c r="S19" s="169">
        <v>0</v>
      </c>
      <c r="T19" s="169">
        <v>0.25</v>
      </c>
      <c r="U19" s="169">
        <v>0.25</v>
      </c>
      <c r="V19" s="169">
        <v>0</v>
      </c>
      <c r="W19" s="169">
        <v>0.25</v>
      </c>
      <c r="X19" s="169">
        <v>0</v>
      </c>
      <c r="Y19" s="169">
        <v>0</v>
      </c>
      <c r="Z19" s="169">
        <v>0</v>
      </c>
      <c r="AA19" s="169">
        <v>0</v>
      </c>
      <c r="AB19" s="169">
        <v>0</v>
      </c>
      <c r="AC19" s="169">
        <v>0</v>
      </c>
      <c r="AD19" s="169">
        <v>0</v>
      </c>
      <c r="AE19" s="169">
        <v>0</v>
      </c>
      <c r="AF19" s="169">
        <v>0</v>
      </c>
      <c r="AG19" s="169">
        <v>0</v>
      </c>
      <c r="AH19" s="169">
        <v>0</v>
      </c>
      <c r="AI19" s="169">
        <v>0</v>
      </c>
      <c r="AJ19" s="169">
        <v>0</v>
      </c>
      <c r="AK19" s="169">
        <v>0</v>
      </c>
      <c r="AL19" s="169">
        <v>0</v>
      </c>
      <c r="AM19" s="169">
        <v>0</v>
      </c>
      <c r="AN19" s="169">
        <v>0</v>
      </c>
      <c r="AO19" s="169">
        <v>0</v>
      </c>
      <c r="AP19" s="169">
        <v>0</v>
      </c>
      <c r="AQ19" s="169">
        <v>0</v>
      </c>
      <c r="AR19" s="169">
        <v>0</v>
      </c>
      <c r="AS19" s="169">
        <v>0</v>
      </c>
      <c r="AT19" s="169">
        <v>0</v>
      </c>
      <c r="AU19" s="169">
        <v>0</v>
      </c>
      <c r="AV19" s="169">
        <v>0</v>
      </c>
      <c r="AW19" s="169">
        <v>0</v>
      </c>
      <c r="AX19" s="169">
        <v>0</v>
      </c>
      <c r="AY19" s="169">
        <v>0</v>
      </c>
      <c r="AZ19" s="169">
        <v>0</v>
      </c>
      <c r="BA19" s="169">
        <v>0</v>
      </c>
      <c r="BB19" s="169">
        <v>0</v>
      </c>
      <c r="BC19" s="169">
        <v>0</v>
      </c>
      <c r="BD19" s="169">
        <v>0</v>
      </c>
      <c r="BE19" s="169">
        <v>0</v>
      </c>
      <c r="BF19" s="169">
        <v>0</v>
      </c>
      <c r="BG19" s="169">
        <v>0.25</v>
      </c>
      <c r="BH19" s="169">
        <v>0</v>
      </c>
      <c r="BI19" s="169">
        <v>0</v>
      </c>
      <c r="BJ19" s="169">
        <v>0</v>
      </c>
      <c r="BK19" s="169">
        <v>0</v>
      </c>
      <c r="BL19" s="169">
        <v>0</v>
      </c>
      <c r="BM19" s="169">
        <v>0</v>
      </c>
      <c r="BN19" s="169">
        <v>0</v>
      </c>
      <c r="BO19" s="169">
        <v>0</v>
      </c>
      <c r="BP19" s="169">
        <v>0</v>
      </c>
      <c r="BQ19" s="169">
        <v>0</v>
      </c>
      <c r="BR19" s="169">
        <v>0</v>
      </c>
      <c r="BS19" s="169">
        <v>0</v>
      </c>
      <c r="BT19" s="169">
        <v>0</v>
      </c>
      <c r="BU19" s="169">
        <v>0</v>
      </c>
      <c r="BV19" s="169">
        <v>0</v>
      </c>
      <c r="BW19" s="169">
        <v>0</v>
      </c>
      <c r="BX19" s="169">
        <v>0</v>
      </c>
      <c r="BY19" s="169">
        <v>0</v>
      </c>
      <c r="BZ19" s="169">
        <v>0</v>
      </c>
      <c r="CA19" s="169">
        <v>0</v>
      </c>
      <c r="CB19" s="169">
        <v>0</v>
      </c>
      <c r="CC19" s="169">
        <v>0</v>
      </c>
      <c r="CD19" s="169">
        <v>0</v>
      </c>
      <c r="CE19" s="169">
        <v>0</v>
      </c>
      <c r="CF19" s="169">
        <v>0</v>
      </c>
      <c r="CG19" s="169">
        <v>0</v>
      </c>
      <c r="CH19" s="169">
        <v>0</v>
      </c>
      <c r="CI19" s="169">
        <v>0</v>
      </c>
      <c r="CJ19" s="169">
        <v>0</v>
      </c>
      <c r="CK19" s="169">
        <v>0</v>
      </c>
      <c r="CL19" s="169">
        <v>0</v>
      </c>
      <c r="CM19" s="169">
        <v>0</v>
      </c>
      <c r="CN19" s="169">
        <v>0</v>
      </c>
      <c r="CO19" s="169">
        <v>0</v>
      </c>
      <c r="CP19" s="169">
        <v>0</v>
      </c>
      <c r="CQ19" s="169">
        <v>0</v>
      </c>
    </row>
    <row r="20" spans="1:95" x14ac:dyDescent="0.2">
      <c r="A20" s="6"/>
      <c r="B20" s="1">
        <v>22</v>
      </c>
      <c r="C20" s="168">
        <v>2</v>
      </c>
      <c r="E20" s="1">
        <v>22</v>
      </c>
      <c r="F20" s="169">
        <v>0.25</v>
      </c>
      <c r="G20" s="169">
        <v>0</v>
      </c>
      <c r="H20" s="169">
        <v>0</v>
      </c>
      <c r="I20" s="169">
        <v>0</v>
      </c>
      <c r="J20" s="169">
        <v>0.5</v>
      </c>
      <c r="K20" s="169">
        <v>0</v>
      </c>
      <c r="L20" s="169">
        <v>0</v>
      </c>
      <c r="M20" s="169">
        <v>0</v>
      </c>
      <c r="N20" s="169">
        <v>0</v>
      </c>
      <c r="O20" s="169">
        <v>0</v>
      </c>
      <c r="P20" s="169">
        <v>0.25</v>
      </c>
      <c r="Q20" s="169">
        <v>0</v>
      </c>
      <c r="R20" s="169">
        <v>1</v>
      </c>
      <c r="S20" s="169">
        <v>0.75</v>
      </c>
      <c r="T20" s="169">
        <v>0</v>
      </c>
      <c r="U20" s="169">
        <v>0.25</v>
      </c>
      <c r="V20" s="169">
        <v>0.5</v>
      </c>
      <c r="W20" s="169">
        <v>0.25</v>
      </c>
      <c r="X20" s="169">
        <v>0</v>
      </c>
      <c r="Y20" s="169">
        <v>0.25</v>
      </c>
      <c r="Z20" s="169">
        <v>0.5</v>
      </c>
      <c r="AA20" s="169">
        <v>0.5</v>
      </c>
      <c r="AB20" s="169">
        <v>0</v>
      </c>
      <c r="AC20" s="169">
        <v>0</v>
      </c>
      <c r="AD20" s="169">
        <v>0</v>
      </c>
      <c r="AE20" s="169">
        <v>0</v>
      </c>
      <c r="AF20" s="169">
        <v>0</v>
      </c>
      <c r="AG20" s="169">
        <v>0.25</v>
      </c>
      <c r="AH20" s="169">
        <v>0</v>
      </c>
      <c r="AI20" s="169">
        <v>0</v>
      </c>
      <c r="AJ20" s="169">
        <v>0</v>
      </c>
      <c r="AK20" s="169">
        <v>0</v>
      </c>
      <c r="AL20" s="169">
        <v>0</v>
      </c>
      <c r="AM20" s="169">
        <v>0</v>
      </c>
      <c r="AN20" s="169">
        <v>0.25</v>
      </c>
      <c r="AO20" s="169">
        <v>0</v>
      </c>
      <c r="AP20" s="169">
        <v>0</v>
      </c>
      <c r="AQ20" s="169">
        <v>0</v>
      </c>
      <c r="AR20" s="169">
        <v>0</v>
      </c>
      <c r="AS20" s="169">
        <v>0</v>
      </c>
      <c r="AT20" s="169">
        <v>0</v>
      </c>
      <c r="AU20" s="169">
        <v>0</v>
      </c>
      <c r="AV20" s="169">
        <v>0</v>
      </c>
      <c r="AW20" s="169">
        <v>0</v>
      </c>
      <c r="AX20" s="169">
        <v>0</v>
      </c>
      <c r="AY20" s="169">
        <v>0</v>
      </c>
      <c r="AZ20" s="169">
        <v>0</v>
      </c>
      <c r="BA20" s="169">
        <v>0</v>
      </c>
      <c r="BB20" s="169">
        <v>0</v>
      </c>
      <c r="BC20" s="169">
        <v>0</v>
      </c>
      <c r="BD20" s="169">
        <v>0</v>
      </c>
      <c r="BE20" s="169">
        <v>0</v>
      </c>
      <c r="BF20" s="169">
        <v>0</v>
      </c>
      <c r="BG20" s="169">
        <v>0.25</v>
      </c>
      <c r="BH20" s="169">
        <v>0</v>
      </c>
      <c r="BI20" s="169">
        <v>0</v>
      </c>
      <c r="BJ20" s="169">
        <v>0</v>
      </c>
      <c r="BK20" s="169">
        <v>0.25</v>
      </c>
      <c r="BL20" s="169">
        <v>0</v>
      </c>
      <c r="BM20" s="169">
        <v>0</v>
      </c>
      <c r="BN20" s="169">
        <v>0</v>
      </c>
      <c r="BO20" s="169">
        <v>0</v>
      </c>
      <c r="BP20" s="169">
        <v>0</v>
      </c>
      <c r="BQ20" s="169">
        <v>0</v>
      </c>
      <c r="BR20" s="169">
        <v>0</v>
      </c>
      <c r="BS20" s="169">
        <v>0</v>
      </c>
      <c r="BT20" s="169">
        <v>0</v>
      </c>
      <c r="BU20" s="169">
        <v>0</v>
      </c>
      <c r="BV20" s="169">
        <v>0</v>
      </c>
      <c r="BW20" s="169">
        <v>0</v>
      </c>
      <c r="BX20" s="169">
        <v>0.25</v>
      </c>
      <c r="BY20" s="169">
        <v>0</v>
      </c>
      <c r="BZ20" s="169">
        <v>0</v>
      </c>
      <c r="CA20" s="169">
        <v>0</v>
      </c>
      <c r="CB20" s="169">
        <v>0</v>
      </c>
      <c r="CC20" s="169">
        <v>0</v>
      </c>
      <c r="CD20" s="169">
        <v>0</v>
      </c>
      <c r="CE20" s="169">
        <v>0</v>
      </c>
      <c r="CF20" s="169">
        <v>0</v>
      </c>
      <c r="CG20" s="169">
        <v>0.25</v>
      </c>
      <c r="CH20" s="169">
        <v>0</v>
      </c>
      <c r="CI20" s="169">
        <v>0</v>
      </c>
      <c r="CJ20" s="169">
        <v>0</v>
      </c>
      <c r="CK20" s="169">
        <v>0</v>
      </c>
      <c r="CL20" s="169">
        <v>0</v>
      </c>
      <c r="CM20" s="169">
        <v>0</v>
      </c>
      <c r="CN20" s="169">
        <v>0</v>
      </c>
      <c r="CO20" s="169">
        <v>0</v>
      </c>
      <c r="CP20" s="169">
        <v>0.25</v>
      </c>
      <c r="CQ20" s="169">
        <v>0</v>
      </c>
    </row>
    <row r="21" spans="1:95" x14ac:dyDescent="0.2">
      <c r="A21" s="6"/>
      <c r="B21" s="1">
        <v>23</v>
      </c>
      <c r="C21" s="168">
        <v>0.6</v>
      </c>
      <c r="E21" s="1">
        <v>23</v>
      </c>
      <c r="F21" s="169">
        <v>0</v>
      </c>
      <c r="G21" s="169">
        <v>0</v>
      </c>
      <c r="H21" s="169">
        <v>0</v>
      </c>
      <c r="I21" s="169">
        <v>0.25</v>
      </c>
      <c r="J21" s="169">
        <v>0</v>
      </c>
      <c r="K21" s="169">
        <v>0</v>
      </c>
      <c r="L21" s="169">
        <v>0.25</v>
      </c>
      <c r="M21" s="169">
        <v>0</v>
      </c>
      <c r="N21" s="169">
        <v>0</v>
      </c>
      <c r="O21" s="169">
        <v>0</v>
      </c>
      <c r="P21" s="169">
        <v>0</v>
      </c>
      <c r="Q21" s="169">
        <v>0</v>
      </c>
      <c r="R21" s="169">
        <v>0.75</v>
      </c>
      <c r="S21" s="169">
        <v>1</v>
      </c>
      <c r="T21" s="169">
        <v>0</v>
      </c>
      <c r="U21" s="169">
        <v>0.25</v>
      </c>
      <c r="V21" s="169">
        <v>0.5</v>
      </c>
      <c r="W21" s="169">
        <v>0</v>
      </c>
      <c r="X21" s="169">
        <v>0.25</v>
      </c>
      <c r="Y21" s="169">
        <v>0.25</v>
      </c>
      <c r="Z21" s="169">
        <v>0</v>
      </c>
      <c r="AA21" s="169">
        <v>0.25</v>
      </c>
      <c r="AB21" s="169">
        <v>0.25</v>
      </c>
      <c r="AC21" s="169">
        <v>0</v>
      </c>
      <c r="AD21" s="169">
        <v>0.25</v>
      </c>
      <c r="AE21" s="169">
        <v>0</v>
      </c>
      <c r="AF21" s="169">
        <v>0</v>
      </c>
      <c r="AG21" s="169">
        <v>0.25</v>
      </c>
      <c r="AH21" s="169">
        <v>0</v>
      </c>
      <c r="AI21" s="169">
        <v>0.25</v>
      </c>
      <c r="AJ21" s="169">
        <v>0</v>
      </c>
      <c r="AK21" s="169">
        <v>0</v>
      </c>
      <c r="AL21" s="169">
        <v>0</v>
      </c>
      <c r="AM21" s="169">
        <v>0.25</v>
      </c>
      <c r="AN21" s="169">
        <v>0.25</v>
      </c>
      <c r="AO21" s="169">
        <v>0</v>
      </c>
      <c r="AP21" s="169">
        <v>0</v>
      </c>
      <c r="AQ21" s="169">
        <v>0</v>
      </c>
      <c r="AR21" s="169">
        <v>0</v>
      </c>
      <c r="AS21" s="169">
        <v>0.25</v>
      </c>
      <c r="AT21" s="169">
        <v>0</v>
      </c>
      <c r="AU21" s="169">
        <v>0</v>
      </c>
      <c r="AV21" s="169">
        <v>0</v>
      </c>
      <c r="AW21" s="169">
        <v>0</v>
      </c>
      <c r="AX21" s="169">
        <v>0</v>
      </c>
      <c r="AY21" s="169">
        <v>0</v>
      </c>
      <c r="AZ21" s="169">
        <v>0</v>
      </c>
      <c r="BA21" s="169">
        <v>0</v>
      </c>
      <c r="BB21" s="169">
        <v>0</v>
      </c>
      <c r="BC21" s="169">
        <v>0</v>
      </c>
      <c r="BD21" s="169">
        <v>0</v>
      </c>
      <c r="BE21" s="169">
        <v>0</v>
      </c>
      <c r="BF21" s="169">
        <v>0.25</v>
      </c>
      <c r="BG21" s="169">
        <v>0.25</v>
      </c>
      <c r="BH21" s="169">
        <v>0</v>
      </c>
      <c r="BI21" s="169">
        <v>0</v>
      </c>
      <c r="BJ21" s="169">
        <v>0.25</v>
      </c>
      <c r="BK21" s="169">
        <v>0.25</v>
      </c>
      <c r="BL21" s="169">
        <v>0</v>
      </c>
      <c r="BM21" s="169">
        <v>0</v>
      </c>
      <c r="BN21" s="169">
        <v>0</v>
      </c>
      <c r="BO21" s="169">
        <v>0</v>
      </c>
      <c r="BP21" s="169">
        <v>0</v>
      </c>
      <c r="BQ21" s="169">
        <v>0</v>
      </c>
      <c r="BR21" s="169">
        <v>0</v>
      </c>
      <c r="BS21" s="169">
        <v>0.25</v>
      </c>
      <c r="BT21" s="169">
        <v>0.5</v>
      </c>
      <c r="BU21" s="169">
        <v>0.25</v>
      </c>
      <c r="BV21" s="169">
        <v>0.25</v>
      </c>
      <c r="BW21" s="169">
        <v>0.25</v>
      </c>
      <c r="BX21" s="169">
        <v>0.25</v>
      </c>
      <c r="BY21" s="169">
        <v>0</v>
      </c>
      <c r="BZ21" s="169">
        <v>0</v>
      </c>
      <c r="CA21" s="169">
        <v>0</v>
      </c>
      <c r="CB21" s="169">
        <v>0.25</v>
      </c>
      <c r="CC21" s="169">
        <v>0.75</v>
      </c>
      <c r="CD21" s="169">
        <v>0</v>
      </c>
      <c r="CE21" s="169">
        <v>0</v>
      </c>
      <c r="CF21" s="169">
        <v>0</v>
      </c>
      <c r="CG21" s="169">
        <v>0.25</v>
      </c>
      <c r="CH21" s="169">
        <v>0.25</v>
      </c>
      <c r="CI21" s="169">
        <v>0</v>
      </c>
      <c r="CJ21" s="169">
        <v>0.5</v>
      </c>
      <c r="CK21" s="169">
        <v>0.25</v>
      </c>
      <c r="CL21" s="169">
        <v>0</v>
      </c>
      <c r="CM21" s="169">
        <v>0.25</v>
      </c>
      <c r="CN21" s="169">
        <v>0</v>
      </c>
      <c r="CO21" s="169">
        <v>0.25</v>
      </c>
      <c r="CP21" s="169">
        <v>0.25</v>
      </c>
      <c r="CQ21" s="169">
        <v>0</v>
      </c>
    </row>
    <row r="22" spans="1:95" x14ac:dyDescent="0.2">
      <c r="A22" s="6"/>
      <c r="B22" s="1">
        <v>24</v>
      </c>
      <c r="C22" s="168">
        <v>0.2</v>
      </c>
      <c r="E22" s="1">
        <v>24</v>
      </c>
      <c r="F22" s="169">
        <v>0</v>
      </c>
      <c r="G22" s="169">
        <v>0</v>
      </c>
      <c r="H22" s="169">
        <v>0</v>
      </c>
      <c r="I22" s="169">
        <v>0</v>
      </c>
      <c r="J22" s="169">
        <v>0</v>
      </c>
      <c r="K22" s="169">
        <v>0</v>
      </c>
      <c r="L22" s="169">
        <v>0</v>
      </c>
      <c r="M22" s="169">
        <v>0</v>
      </c>
      <c r="N22" s="169">
        <v>0</v>
      </c>
      <c r="O22" s="169">
        <v>0</v>
      </c>
      <c r="P22" s="169">
        <v>0</v>
      </c>
      <c r="Q22" s="169">
        <v>0.25</v>
      </c>
      <c r="R22" s="169">
        <v>0</v>
      </c>
      <c r="S22" s="169">
        <v>0</v>
      </c>
      <c r="T22" s="169">
        <v>1</v>
      </c>
      <c r="U22" s="169">
        <v>0</v>
      </c>
      <c r="V22" s="169">
        <v>0</v>
      </c>
      <c r="W22" s="169">
        <v>0.5</v>
      </c>
      <c r="X22" s="169">
        <v>0</v>
      </c>
      <c r="Y22" s="169">
        <v>0</v>
      </c>
      <c r="Z22" s="169">
        <v>0</v>
      </c>
      <c r="AA22" s="169">
        <v>0</v>
      </c>
      <c r="AB22" s="169">
        <v>0</v>
      </c>
      <c r="AC22" s="169">
        <v>0</v>
      </c>
      <c r="AD22" s="169">
        <v>0</v>
      </c>
      <c r="AE22" s="169">
        <v>0</v>
      </c>
      <c r="AF22" s="169">
        <v>0</v>
      </c>
      <c r="AG22" s="169">
        <v>0</v>
      </c>
      <c r="AH22" s="169">
        <v>0</v>
      </c>
      <c r="AI22" s="169">
        <v>0</v>
      </c>
      <c r="AJ22" s="169">
        <v>0.25</v>
      </c>
      <c r="AK22" s="169">
        <v>0</v>
      </c>
      <c r="AL22" s="169">
        <v>0</v>
      </c>
      <c r="AM22" s="169">
        <v>0</v>
      </c>
      <c r="AN22" s="169">
        <v>0</v>
      </c>
      <c r="AO22" s="169">
        <v>0.25</v>
      </c>
      <c r="AP22" s="169">
        <v>0</v>
      </c>
      <c r="AQ22" s="169">
        <v>0</v>
      </c>
      <c r="AR22" s="169">
        <v>0</v>
      </c>
      <c r="AS22" s="169">
        <v>0</v>
      </c>
      <c r="AT22" s="169">
        <v>0</v>
      </c>
      <c r="AU22" s="169">
        <v>0</v>
      </c>
      <c r="AV22" s="169">
        <v>0</v>
      </c>
      <c r="AW22" s="169">
        <v>0</v>
      </c>
      <c r="AX22" s="169">
        <v>0</v>
      </c>
      <c r="AY22" s="169">
        <v>0</v>
      </c>
      <c r="AZ22" s="169">
        <v>0</v>
      </c>
      <c r="BA22" s="169">
        <v>0</v>
      </c>
      <c r="BB22" s="169">
        <v>0</v>
      </c>
      <c r="BC22" s="169">
        <v>0</v>
      </c>
      <c r="BD22" s="169">
        <v>0</v>
      </c>
      <c r="BE22" s="169">
        <v>0</v>
      </c>
      <c r="BF22" s="169">
        <v>0</v>
      </c>
      <c r="BG22" s="169">
        <v>0</v>
      </c>
      <c r="BH22" s="169">
        <v>0</v>
      </c>
      <c r="BI22" s="169">
        <v>0</v>
      </c>
      <c r="BJ22" s="169">
        <v>0</v>
      </c>
      <c r="BK22" s="169">
        <v>0</v>
      </c>
      <c r="BL22" s="169">
        <v>0</v>
      </c>
      <c r="BM22" s="169">
        <v>0</v>
      </c>
      <c r="BN22" s="169">
        <v>0</v>
      </c>
      <c r="BO22" s="169">
        <v>0</v>
      </c>
      <c r="BP22" s="169">
        <v>0</v>
      </c>
      <c r="BQ22" s="169">
        <v>0</v>
      </c>
      <c r="BR22" s="169">
        <v>0</v>
      </c>
      <c r="BS22" s="169">
        <v>0</v>
      </c>
      <c r="BT22" s="169">
        <v>0.25</v>
      </c>
      <c r="BU22" s="169">
        <v>0</v>
      </c>
      <c r="BV22" s="169">
        <v>0</v>
      </c>
      <c r="BW22" s="169">
        <v>0</v>
      </c>
      <c r="BX22" s="169">
        <v>0</v>
      </c>
      <c r="BY22" s="169">
        <v>0</v>
      </c>
      <c r="BZ22" s="169">
        <v>0</v>
      </c>
      <c r="CA22" s="169">
        <v>0</v>
      </c>
      <c r="CB22" s="169">
        <v>0</v>
      </c>
      <c r="CC22" s="169">
        <v>0</v>
      </c>
      <c r="CD22" s="169">
        <v>0.25</v>
      </c>
      <c r="CE22" s="169">
        <v>0</v>
      </c>
      <c r="CF22" s="169">
        <v>0</v>
      </c>
      <c r="CG22" s="169">
        <v>0</v>
      </c>
      <c r="CH22" s="169">
        <v>0.25</v>
      </c>
      <c r="CI22" s="169">
        <v>0</v>
      </c>
      <c r="CJ22" s="169">
        <v>0</v>
      </c>
      <c r="CK22" s="169">
        <v>0.25</v>
      </c>
      <c r="CL22" s="169">
        <v>0</v>
      </c>
      <c r="CM22" s="169">
        <v>0</v>
      </c>
      <c r="CN22" s="169">
        <v>0</v>
      </c>
      <c r="CO22" s="169">
        <v>0</v>
      </c>
      <c r="CP22" s="169">
        <v>0.25</v>
      </c>
      <c r="CQ22" s="169">
        <v>0</v>
      </c>
    </row>
    <row r="23" spans="1:95" x14ac:dyDescent="0.2">
      <c r="A23" s="6"/>
      <c r="B23" s="1">
        <v>25</v>
      </c>
      <c r="C23" s="168">
        <v>2</v>
      </c>
      <c r="E23" s="1">
        <v>25</v>
      </c>
      <c r="F23" s="169">
        <v>0</v>
      </c>
      <c r="G23" s="169">
        <v>0</v>
      </c>
      <c r="H23" s="169">
        <v>0.25</v>
      </c>
      <c r="I23" s="169">
        <v>0</v>
      </c>
      <c r="J23" s="169">
        <v>0</v>
      </c>
      <c r="K23" s="169">
        <v>0</v>
      </c>
      <c r="L23" s="169">
        <v>0</v>
      </c>
      <c r="M23" s="169">
        <v>0</v>
      </c>
      <c r="N23" s="169">
        <v>0</v>
      </c>
      <c r="O23" s="169">
        <v>0</v>
      </c>
      <c r="P23" s="169">
        <v>0.25</v>
      </c>
      <c r="Q23" s="169">
        <v>0.25</v>
      </c>
      <c r="R23" s="169">
        <v>0.25</v>
      </c>
      <c r="S23" s="169">
        <v>0.25</v>
      </c>
      <c r="T23" s="169">
        <v>0</v>
      </c>
      <c r="U23" s="169">
        <v>1</v>
      </c>
      <c r="V23" s="169">
        <v>0</v>
      </c>
      <c r="W23" s="169">
        <v>0</v>
      </c>
      <c r="X23" s="169">
        <v>0</v>
      </c>
      <c r="Y23" s="169">
        <v>0.25</v>
      </c>
      <c r="Z23" s="169">
        <v>0</v>
      </c>
      <c r="AA23" s="169">
        <v>0</v>
      </c>
      <c r="AB23" s="169">
        <v>0</v>
      </c>
      <c r="AC23" s="169">
        <v>0</v>
      </c>
      <c r="AD23" s="169">
        <v>0.25</v>
      </c>
      <c r="AE23" s="169">
        <v>0</v>
      </c>
      <c r="AF23" s="169">
        <v>0</v>
      </c>
      <c r="AG23" s="169">
        <v>0.25</v>
      </c>
      <c r="AH23" s="169">
        <v>0</v>
      </c>
      <c r="AI23" s="169">
        <v>0.25</v>
      </c>
      <c r="AJ23" s="169">
        <v>0</v>
      </c>
      <c r="AK23" s="169">
        <v>0</v>
      </c>
      <c r="AL23" s="169">
        <v>0</v>
      </c>
      <c r="AM23" s="169">
        <v>0</v>
      </c>
      <c r="AN23" s="169">
        <v>0.25</v>
      </c>
      <c r="AO23" s="169">
        <v>0</v>
      </c>
      <c r="AP23" s="169">
        <v>0</v>
      </c>
      <c r="AQ23" s="169">
        <v>0.25</v>
      </c>
      <c r="AR23" s="169">
        <v>0</v>
      </c>
      <c r="AS23" s="169">
        <v>0</v>
      </c>
      <c r="AT23" s="169">
        <v>0</v>
      </c>
      <c r="AU23" s="169">
        <v>0</v>
      </c>
      <c r="AV23" s="169">
        <v>0</v>
      </c>
      <c r="AW23" s="169">
        <v>0.25</v>
      </c>
      <c r="AX23" s="169">
        <v>0</v>
      </c>
      <c r="AY23" s="169">
        <v>0</v>
      </c>
      <c r="AZ23" s="169">
        <v>0</v>
      </c>
      <c r="BA23" s="169">
        <v>0.25</v>
      </c>
      <c r="BB23" s="169">
        <v>0</v>
      </c>
      <c r="BC23" s="169">
        <v>0.25</v>
      </c>
      <c r="BD23" s="169">
        <v>0</v>
      </c>
      <c r="BE23" s="169">
        <v>0</v>
      </c>
      <c r="BF23" s="169">
        <v>0</v>
      </c>
      <c r="BG23" s="169">
        <v>0.25</v>
      </c>
      <c r="BH23" s="169">
        <v>0</v>
      </c>
      <c r="BI23" s="169">
        <v>0.25</v>
      </c>
      <c r="BJ23" s="169">
        <v>0.25</v>
      </c>
      <c r="BK23" s="169">
        <v>0.25</v>
      </c>
      <c r="BL23" s="169">
        <v>0</v>
      </c>
      <c r="BM23" s="169">
        <v>0</v>
      </c>
      <c r="BN23" s="169">
        <v>0</v>
      </c>
      <c r="BO23" s="169">
        <v>0</v>
      </c>
      <c r="BP23" s="169">
        <v>0</v>
      </c>
      <c r="BQ23" s="169">
        <v>0</v>
      </c>
      <c r="BR23" s="169">
        <v>0.25</v>
      </c>
      <c r="BS23" s="169">
        <v>0</v>
      </c>
      <c r="BT23" s="169">
        <v>0</v>
      </c>
      <c r="BU23" s="169">
        <v>0</v>
      </c>
      <c r="BV23" s="169">
        <v>0</v>
      </c>
      <c r="BW23" s="169">
        <v>0</v>
      </c>
      <c r="BX23" s="169">
        <v>0.25</v>
      </c>
      <c r="BY23" s="169">
        <v>0.25</v>
      </c>
      <c r="BZ23" s="169">
        <v>0</v>
      </c>
      <c r="CA23" s="169">
        <v>0</v>
      </c>
      <c r="CB23" s="169">
        <v>0</v>
      </c>
      <c r="CC23" s="169">
        <v>0</v>
      </c>
      <c r="CD23" s="169">
        <v>0</v>
      </c>
      <c r="CE23" s="169">
        <v>0</v>
      </c>
      <c r="CF23" s="169">
        <v>0</v>
      </c>
      <c r="CG23" s="169">
        <v>0.25</v>
      </c>
      <c r="CH23" s="169">
        <v>0</v>
      </c>
      <c r="CI23" s="169">
        <v>0</v>
      </c>
      <c r="CJ23" s="169">
        <v>0</v>
      </c>
      <c r="CK23" s="169">
        <v>0</v>
      </c>
      <c r="CL23" s="169">
        <v>0</v>
      </c>
      <c r="CM23" s="169">
        <v>0</v>
      </c>
      <c r="CN23" s="169">
        <v>0.25</v>
      </c>
      <c r="CO23" s="169">
        <v>0</v>
      </c>
      <c r="CP23" s="169">
        <v>0.25</v>
      </c>
      <c r="CQ23" s="169">
        <v>0</v>
      </c>
    </row>
    <row r="24" spans="1:95" x14ac:dyDescent="0.2">
      <c r="A24" s="6"/>
      <c r="B24" s="1">
        <v>26</v>
      </c>
      <c r="C24" s="168">
        <v>0.1</v>
      </c>
      <c r="E24" s="1">
        <v>26</v>
      </c>
      <c r="F24" s="169">
        <v>0</v>
      </c>
      <c r="G24" s="169">
        <v>0</v>
      </c>
      <c r="H24" s="169">
        <v>0</v>
      </c>
      <c r="I24" s="169">
        <v>0</v>
      </c>
      <c r="J24" s="169">
        <v>0</v>
      </c>
      <c r="K24" s="169">
        <v>0</v>
      </c>
      <c r="L24" s="169">
        <v>0</v>
      </c>
      <c r="M24" s="169">
        <v>0</v>
      </c>
      <c r="N24" s="169">
        <v>0</v>
      </c>
      <c r="O24" s="169">
        <v>0.25</v>
      </c>
      <c r="P24" s="169">
        <v>0</v>
      </c>
      <c r="Q24" s="169">
        <v>0</v>
      </c>
      <c r="R24" s="169">
        <v>0.5</v>
      </c>
      <c r="S24" s="169">
        <v>0.5</v>
      </c>
      <c r="T24" s="169">
        <v>0</v>
      </c>
      <c r="U24" s="169">
        <v>0</v>
      </c>
      <c r="V24" s="169">
        <v>1</v>
      </c>
      <c r="W24" s="169">
        <v>0.25</v>
      </c>
      <c r="X24" s="169">
        <v>0</v>
      </c>
      <c r="Y24" s="169">
        <v>0</v>
      </c>
      <c r="Z24" s="169">
        <v>0</v>
      </c>
      <c r="AA24" s="169">
        <v>0</v>
      </c>
      <c r="AB24" s="169">
        <v>0</v>
      </c>
      <c r="AC24" s="169">
        <v>0</v>
      </c>
      <c r="AD24" s="169">
        <v>0</v>
      </c>
      <c r="AE24" s="169">
        <v>0</v>
      </c>
      <c r="AF24" s="169">
        <v>0</v>
      </c>
      <c r="AG24" s="169">
        <v>0</v>
      </c>
      <c r="AH24" s="169">
        <v>0</v>
      </c>
      <c r="AI24" s="169">
        <v>0</v>
      </c>
      <c r="AJ24" s="169">
        <v>0</v>
      </c>
      <c r="AK24" s="169">
        <v>0</v>
      </c>
      <c r="AL24" s="169">
        <v>0</v>
      </c>
      <c r="AM24" s="169">
        <v>0</v>
      </c>
      <c r="AN24" s="169">
        <v>0</v>
      </c>
      <c r="AO24" s="169">
        <v>0.25</v>
      </c>
      <c r="AP24" s="169">
        <v>0</v>
      </c>
      <c r="AQ24" s="169">
        <v>0</v>
      </c>
      <c r="AR24" s="169">
        <v>0</v>
      </c>
      <c r="AS24" s="169">
        <v>0</v>
      </c>
      <c r="AT24" s="169">
        <v>0</v>
      </c>
      <c r="AU24" s="169">
        <v>0</v>
      </c>
      <c r="AV24" s="169">
        <v>0</v>
      </c>
      <c r="AW24" s="169">
        <v>0</v>
      </c>
      <c r="AX24" s="169">
        <v>0</v>
      </c>
      <c r="AY24" s="169">
        <v>0</v>
      </c>
      <c r="AZ24" s="169">
        <v>0</v>
      </c>
      <c r="BA24" s="169">
        <v>0</v>
      </c>
      <c r="BB24" s="169">
        <v>0</v>
      </c>
      <c r="BC24" s="169">
        <v>0</v>
      </c>
      <c r="BD24" s="169">
        <v>0.25</v>
      </c>
      <c r="BE24" s="169">
        <v>0</v>
      </c>
      <c r="BF24" s="169">
        <v>0</v>
      </c>
      <c r="BG24" s="169">
        <v>0</v>
      </c>
      <c r="BH24" s="169">
        <v>0</v>
      </c>
      <c r="BI24" s="169">
        <v>0</v>
      </c>
      <c r="BJ24" s="169">
        <v>0</v>
      </c>
      <c r="BK24" s="169">
        <v>0</v>
      </c>
      <c r="BL24" s="169">
        <v>0</v>
      </c>
      <c r="BM24" s="169">
        <v>0</v>
      </c>
      <c r="BN24" s="169">
        <v>0</v>
      </c>
      <c r="BO24" s="169">
        <v>0</v>
      </c>
      <c r="BP24" s="169">
        <v>0</v>
      </c>
      <c r="BQ24" s="169">
        <v>0</v>
      </c>
      <c r="BR24" s="169">
        <v>0</v>
      </c>
      <c r="BS24" s="169">
        <v>0</v>
      </c>
      <c r="BT24" s="169">
        <v>0.25</v>
      </c>
      <c r="BU24" s="169">
        <v>0</v>
      </c>
      <c r="BV24" s="169">
        <v>0</v>
      </c>
      <c r="BW24" s="169">
        <v>0</v>
      </c>
      <c r="BX24" s="169">
        <v>0</v>
      </c>
      <c r="BY24" s="169">
        <v>0</v>
      </c>
      <c r="BZ24" s="169">
        <v>0</v>
      </c>
      <c r="CA24" s="169">
        <v>0</v>
      </c>
      <c r="CB24" s="169">
        <v>0</v>
      </c>
      <c r="CC24" s="169">
        <v>0.25</v>
      </c>
      <c r="CD24" s="169">
        <v>0.25</v>
      </c>
      <c r="CE24" s="169">
        <v>0.25</v>
      </c>
      <c r="CF24" s="169">
        <v>0</v>
      </c>
      <c r="CG24" s="169">
        <v>0</v>
      </c>
      <c r="CH24" s="169">
        <v>0.25</v>
      </c>
      <c r="CI24" s="169">
        <v>0</v>
      </c>
      <c r="CJ24" s="169">
        <v>0</v>
      </c>
      <c r="CK24" s="169">
        <v>0.25</v>
      </c>
      <c r="CL24" s="169">
        <v>0</v>
      </c>
      <c r="CM24" s="169">
        <v>0</v>
      </c>
      <c r="CN24" s="169">
        <v>0</v>
      </c>
      <c r="CO24" s="169">
        <v>0</v>
      </c>
      <c r="CP24" s="169">
        <v>0.25</v>
      </c>
      <c r="CQ24" s="169">
        <v>0</v>
      </c>
    </row>
    <row r="25" spans="1:95" x14ac:dyDescent="0.2">
      <c r="A25" s="6"/>
      <c r="B25" s="1">
        <v>27</v>
      </c>
      <c r="C25" s="168">
        <v>0.1</v>
      </c>
      <c r="E25" s="1">
        <v>27</v>
      </c>
      <c r="F25" s="169">
        <v>0</v>
      </c>
      <c r="G25" s="169">
        <v>0</v>
      </c>
      <c r="H25" s="169">
        <v>0</v>
      </c>
      <c r="I25" s="169">
        <v>0</v>
      </c>
      <c r="J25" s="169">
        <v>0.25</v>
      </c>
      <c r="K25" s="169">
        <v>0</v>
      </c>
      <c r="L25" s="169">
        <v>0</v>
      </c>
      <c r="M25" s="169">
        <v>0</v>
      </c>
      <c r="N25" s="169">
        <v>0</v>
      </c>
      <c r="O25" s="169">
        <v>0</v>
      </c>
      <c r="P25" s="169">
        <v>0</v>
      </c>
      <c r="Q25" s="169">
        <v>0.25</v>
      </c>
      <c r="R25" s="169">
        <v>0.25</v>
      </c>
      <c r="S25" s="169">
        <v>0</v>
      </c>
      <c r="T25" s="169">
        <v>0.5</v>
      </c>
      <c r="U25" s="169">
        <v>0</v>
      </c>
      <c r="V25" s="169">
        <v>0.25</v>
      </c>
      <c r="W25" s="169">
        <v>1</v>
      </c>
      <c r="X25" s="169">
        <v>0</v>
      </c>
      <c r="Y25" s="169">
        <v>0</v>
      </c>
      <c r="Z25" s="169">
        <v>0</v>
      </c>
      <c r="AA25" s="169">
        <v>0</v>
      </c>
      <c r="AB25" s="169">
        <v>0</v>
      </c>
      <c r="AC25" s="169">
        <v>0</v>
      </c>
      <c r="AD25" s="169">
        <v>0</v>
      </c>
      <c r="AE25" s="169">
        <v>0</v>
      </c>
      <c r="AF25" s="169">
        <v>0</v>
      </c>
      <c r="AG25" s="169">
        <v>0</v>
      </c>
      <c r="AH25" s="169">
        <v>0</v>
      </c>
      <c r="AI25" s="169">
        <v>0</v>
      </c>
      <c r="AJ25" s="169">
        <v>0</v>
      </c>
      <c r="AK25" s="169">
        <v>0</v>
      </c>
      <c r="AL25" s="169">
        <v>0</v>
      </c>
      <c r="AM25" s="169">
        <v>0</v>
      </c>
      <c r="AN25" s="169">
        <v>0</v>
      </c>
      <c r="AO25" s="169">
        <v>0.25</v>
      </c>
      <c r="AP25" s="169">
        <v>0</v>
      </c>
      <c r="AQ25" s="169">
        <v>0</v>
      </c>
      <c r="AR25" s="169">
        <v>0</v>
      </c>
      <c r="AS25" s="169">
        <v>0</v>
      </c>
      <c r="AT25" s="169">
        <v>0</v>
      </c>
      <c r="AU25" s="169">
        <v>0</v>
      </c>
      <c r="AV25" s="169">
        <v>0</v>
      </c>
      <c r="AW25" s="169">
        <v>0</v>
      </c>
      <c r="AX25" s="169">
        <v>0</v>
      </c>
      <c r="AY25" s="169">
        <v>0</v>
      </c>
      <c r="AZ25" s="169">
        <v>0</v>
      </c>
      <c r="BA25" s="169">
        <v>0</v>
      </c>
      <c r="BB25" s="169">
        <v>0</v>
      </c>
      <c r="BC25" s="169">
        <v>0</v>
      </c>
      <c r="BD25" s="169">
        <v>0</v>
      </c>
      <c r="BE25" s="169">
        <v>0</v>
      </c>
      <c r="BF25" s="169">
        <v>0</v>
      </c>
      <c r="BG25" s="169">
        <v>0</v>
      </c>
      <c r="BH25" s="169">
        <v>0</v>
      </c>
      <c r="BI25" s="169">
        <v>0</v>
      </c>
      <c r="BJ25" s="169">
        <v>0</v>
      </c>
      <c r="BK25" s="169">
        <v>0</v>
      </c>
      <c r="BL25" s="169">
        <v>0</v>
      </c>
      <c r="BM25" s="169">
        <v>0</v>
      </c>
      <c r="BN25" s="169">
        <v>0</v>
      </c>
      <c r="BO25" s="169">
        <v>0</v>
      </c>
      <c r="BP25" s="169">
        <v>0</v>
      </c>
      <c r="BQ25" s="169">
        <v>0</v>
      </c>
      <c r="BR25" s="169">
        <v>0</v>
      </c>
      <c r="BS25" s="169">
        <v>0</v>
      </c>
      <c r="BT25" s="169">
        <v>0.25</v>
      </c>
      <c r="BU25" s="169">
        <v>0</v>
      </c>
      <c r="BV25" s="169">
        <v>0</v>
      </c>
      <c r="BW25" s="169">
        <v>0</v>
      </c>
      <c r="BX25" s="169">
        <v>0</v>
      </c>
      <c r="BY25" s="169">
        <v>0</v>
      </c>
      <c r="BZ25" s="169">
        <v>0</v>
      </c>
      <c r="CA25" s="169">
        <v>0.25</v>
      </c>
      <c r="CB25" s="169">
        <v>0</v>
      </c>
      <c r="CC25" s="169">
        <v>0.25</v>
      </c>
      <c r="CD25" s="169">
        <v>0.25</v>
      </c>
      <c r="CE25" s="169">
        <v>0.25</v>
      </c>
      <c r="CF25" s="169">
        <v>0</v>
      </c>
      <c r="CG25" s="169">
        <v>0</v>
      </c>
      <c r="CH25" s="169">
        <v>0.25</v>
      </c>
      <c r="CI25" s="169">
        <v>0</v>
      </c>
      <c r="CJ25" s="169">
        <v>0</v>
      </c>
      <c r="CK25" s="169">
        <v>0.25</v>
      </c>
      <c r="CL25" s="169">
        <v>0</v>
      </c>
      <c r="CM25" s="169">
        <v>0</v>
      </c>
      <c r="CN25" s="169">
        <v>0</v>
      </c>
      <c r="CO25" s="169">
        <v>0</v>
      </c>
      <c r="CP25" s="169">
        <v>0</v>
      </c>
      <c r="CQ25" s="169">
        <v>0</v>
      </c>
    </row>
    <row r="26" spans="1:95" x14ac:dyDescent="0.2">
      <c r="A26" s="6"/>
      <c r="B26" s="1">
        <v>28</v>
      </c>
      <c r="C26" s="168">
        <v>3.4</v>
      </c>
      <c r="E26" s="1">
        <v>28</v>
      </c>
      <c r="F26" s="169">
        <v>0</v>
      </c>
      <c r="G26" s="169">
        <v>0</v>
      </c>
      <c r="H26" s="169">
        <v>0</v>
      </c>
      <c r="I26" s="169">
        <v>0</v>
      </c>
      <c r="J26" s="169">
        <v>0</v>
      </c>
      <c r="K26" s="169">
        <v>0</v>
      </c>
      <c r="L26" s="169">
        <v>0</v>
      </c>
      <c r="M26" s="169">
        <v>0</v>
      </c>
      <c r="N26" s="169">
        <v>0</v>
      </c>
      <c r="O26" s="169">
        <v>0</v>
      </c>
      <c r="P26" s="169">
        <v>0</v>
      </c>
      <c r="Q26" s="169">
        <v>0</v>
      </c>
      <c r="R26" s="169">
        <v>0</v>
      </c>
      <c r="S26" s="169">
        <v>0.25</v>
      </c>
      <c r="T26" s="169">
        <v>0</v>
      </c>
      <c r="U26" s="169">
        <v>0</v>
      </c>
      <c r="V26" s="169">
        <v>0</v>
      </c>
      <c r="W26" s="169">
        <v>0</v>
      </c>
      <c r="X26" s="169">
        <v>1</v>
      </c>
      <c r="Y26" s="169">
        <v>0</v>
      </c>
      <c r="Z26" s="169">
        <v>0</v>
      </c>
      <c r="AA26" s="169">
        <v>0</v>
      </c>
      <c r="AB26" s="169">
        <v>0</v>
      </c>
      <c r="AC26" s="169">
        <v>0</v>
      </c>
      <c r="AD26" s="169">
        <v>0</v>
      </c>
      <c r="AE26" s="169">
        <v>0</v>
      </c>
      <c r="AF26" s="169">
        <v>0</v>
      </c>
      <c r="AG26" s="169">
        <v>0</v>
      </c>
      <c r="AH26" s="169">
        <v>0</v>
      </c>
      <c r="AI26" s="169">
        <v>0</v>
      </c>
      <c r="AJ26" s="169">
        <v>0</v>
      </c>
      <c r="AK26" s="169">
        <v>0</v>
      </c>
      <c r="AL26" s="169">
        <v>0</v>
      </c>
      <c r="AM26" s="169">
        <v>0</v>
      </c>
      <c r="AN26" s="169">
        <v>0</v>
      </c>
      <c r="AO26" s="169">
        <v>0</v>
      </c>
      <c r="AP26" s="169">
        <v>0</v>
      </c>
      <c r="AQ26" s="169">
        <v>0</v>
      </c>
      <c r="AR26" s="169">
        <v>0</v>
      </c>
      <c r="AS26" s="169">
        <v>0</v>
      </c>
      <c r="AT26" s="169">
        <v>0</v>
      </c>
      <c r="AU26" s="169">
        <v>0</v>
      </c>
      <c r="AV26" s="169">
        <v>0</v>
      </c>
      <c r="AW26" s="169">
        <v>0</v>
      </c>
      <c r="AX26" s="169">
        <v>0</v>
      </c>
      <c r="AY26" s="169">
        <v>0</v>
      </c>
      <c r="AZ26" s="169">
        <v>0</v>
      </c>
      <c r="BA26" s="169">
        <v>0</v>
      </c>
      <c r="BB26" s="169">
        <v>0</v>
      </c>
      <c r="BC26" s="169">
        <v>0</v>
      </c>
      <c r="BD26" s="169">
        <v>0</v>
      </c>
      <c r="BE26" s="169">
        <v>0</v>
      </c>
      <c r="BF26" s="169">
        <v>0</v>
      </c>
      <c r="BG26" s="169">
        <v>0.25</v>
      </c>
      <c r="BH26" s="169">
        <v>0</v>
      </c>
      <c r="BI26" s="169">
        <v>0</v>
      </c>
      <c r="BJ26" s="169">
        <v>0</v>
      </c>
      <c r="BK26" s="169">
        <v>0.25</v>
      </c>
      <c r="BL26" s="169">
        <v>0</v>
      </c>
      <c r="BM26" s="169">
        <v>0</v>
      </c>
      <c r="BN26" s="169">
        <v>0</v>
      </c>
      <c r="BO26" s="169">
        <v>0</v>
      </c>
      <c r="BP26" s="169">
        <v>0</v>
      </c>
      <c r="BQ26" s="169">
        <v>0</v>
      </c>
      <c r="BR26" s="169">
        <v>0</v>
      </c>
      <c r="BS26" s="169">
        <v>0</v>
      </c>
      <c r="BT26" s="169">
        <v>0</v>
      </c>
      <c r="BU26" s="169">
        <v>0</v>
      </c>
      <c r="BV26" s="169">
        <v>0</v>
      </c>
      <c r="BW26" s="169">
        <v>0</v>
      </c>
      <c r="BX26" s="169">
        <v>0</v>
      </c>
      <c r="BY26" s="169">
        <v>0</v>
      </c>
      <c r="BZ26" s="169">
        <v>0</v>
      </c>
      <c r="CA26" s="169">
        <v>0</v>
      </c>
      <c r="CB26" s="169">
        <v>0</v>
      </c>
      <c r="CC26" s="169">
        <v>0</v>
      </c>
      <c r="CD26" s="169">
        <v>0</v>
      </c>
      <c r="CE26" s="169">
        <v>0</v>
      </c>
      <c r="CF26" s="169">
        <v>0</v>
      </c>
      <c r="CG26" s="169">
        <v>0</v>
      </c>
      <c r="CH26" s="169">
        <v>0</v>
      </c>
      <c r="CI26" s="169">
        <v>0</v>
      </c>
      <c r="CJ26" s="169">
        <v>0</v>
      </c>
      <c r="CK26" s="169">
        <v>0</v>
      </c>
      <c r="CL26" s="169">
        <v>0</v>
      </c>
      <c r="CM26" s="169">
        <v>0</v>
      </c>
      <c r="CN26" s="169">
        <v>0</v>
      </c>
      <c r="CO26" s="169">
        <v>0</v>
      </c>
      <c r="CP26" s="169">
        <v>0.25</v>
      </c>
      <c r="CQ26" s="169">
        <v>0</v>
      </c>
    </row>
    <row r="27" spans="1:95" x14ac:dyDescent="0.2">
      <c r="A27" s="6"/>
      <c r="B27" s="1">
        <v>29</v>
      </c>
      <c r="C27" s="168">
        <v>1.5</v>
      </c>
      <c r="E27" s="1">
        <v>29</v>
      </c>
      <c r="F27" s="169">
        <v>0.25</v>
      </c>
      <c r="G27" s="169">
        <v>0</v>
      </c>
      <c r="H27" s="169">
        <v>0</v>
      </c>
      <c r="I27" s="169">
        <v>0</v>
      </c>
      <c r="J27" s="169">
        <v>0</v>
      </c>
      <c r="K27" s="169">
        <v>0</v>
      </c>
      <c r="L27" s="169">
        <v>0</v>
      </c>
      <c r="M27" s="169">
        <v>0</v>
      </c>
      <c r="N27" s="169">
        <v>0</v>
      </c>
      <c r="O27" s="169">
        <v>0</v>
      </c>
      <c r="P27" s="169">
        <v>0.25</v>
      </c>
      <c r="Q27" s="169">
        <v>0</v>
      </c>
      <c r="R27" s="169">
        <v>0.25</v>
      </c>
      <c r="S27" s="169">
        <v>0.25</v>
      </c>
      <c r="T27" s="169">
        <v>0</v>
      </c>
      <c r="U27" s="169">
        <v>0.25</v>
      </c>
      <c r="V27" s="169">
        <v>0</v>
      </c>
      <c r="W27" s="169">
        <v>0</v>
      </c>
      <c r="X27" s="169">
        <v>0</v>
      </c>
      <c r="Y27" s="169">
        <v>1</v>
      </c>
      <c r="Z27" s="169">
        <v>0.75</v>
      </c>
      <c r="AA27" s="169">
        <v>0.5</v>
      </c>
      <c r="AB27" s="169">
        <v>0</v>
      </c>
      <c r="AC27" s="169">
        <v>0</v>
      </c>
      <c r="AD27" s="169">
        <v>0</v>
      </c>
      <c r="AE27" s="169">
        <v>0</v>
      </c>
      <c r="AF27" s="169">
        <v>0</v>
      </c>
      <c r="AG27" s="169">
        <v>0</v>
      </c>
      <c r="AH27" s="169">
        <v>0</v>
      </c>
      <c r="AI27" s="169">
        <v>0.25</v>
      </c>
      <c r="AJ27" s="169">
        <v>0</v>
      </c>
      <c r="AK27" s="169">
        <v>0</v>
      </c>
      <c r="AL27" s="169">
        <v>0</v>
      </c>
      <c r="AM27" s="169">
        <v>0</v>
      </c>
      <c r="AN27" s="169">
        <v>0</v>
      </c>
      <c r="AO27" s="169">
        <v>0</v>
      </c>
      <c r="AP27" s="169">
        <v>0</v>
      </c>
      <c r="AQ27" s="169">
        <v>0</v>
      </c>
      <c r="AR27" s="169">
        <v>0.25</v>
      </c>
      <c r="AS27" s="169">
        <v>0.25</v>
      </c>
      <c r="AT27" s="169">
        <v>0</v>
      </c>
      <c r="AU27" s="169">
        <v>0</v>
      </c>
      <c r="AV27" s="169">
        <v>0</v>
      </c>
      <c r="AW27" s="169">
        <v>0</v>
      </c>
      <c r="AX27" s="169">
        <v>0</v>
      </c>
      <c r="AY27" s="169">
        <v>0</v>
      </c>
      <c r="AZ27" s="169">
        <v>0</v>
      </c>
      <c r="BA27" s="169">
        <v>0</v>
      </c>
      <c r="BB27" s="169">
        <v>0</v>
      </c>
      <c r="BC27" s="169">
        <v>0</v>
      </c>
      <c r="BD27" s="169">
        <v>0</v>
      </c>
      <c r="BE27" s="169">
        <v>0</v>
      </c>
      <c r="BF27" s="169">
        <v>0</v>
      </c>
      <c r="BG27" s="169">
        <v>0.25</v>
      </c>
      <c r="BH27" s="169">
        <v>0</v>
      </c>
      <c r="BI27" s="169">
        <v>0</v>
      </c>
      <c r="BJ27" s="169">
        <v>0.25</v>
      </c>
      <c r="BK27" s="169">
        <v>0.25</v>
      </c>
      <c r="BL27" s="169">
        <v>0</v>
      </c>
      <c r="BM27" s="169">
        <v>0</v>
      </c>
      <c r="BN27" s="169">
        <v>0</v>
      </c>
      <c r="BO27" s="169">
        <v>0</v>
      </c>
      <c r="BP27" s="169">
        <v>0</v>
      </c>
      <c r="BQ27" s="169">
        <v>0</v>
      </c>
      <c r="BR27" s="169">
        <v>0.25</v>
      </c>
      <c r="BS27" s="169">
        <v>0</v>
      </c>
      <c r="BT27" s="169">
        <v>0</v>
      </c>
      <c r="BU27" s="169">
        <v>0</v>
      </c>
      <c r="BV27" s="169">
        <v>0</v>
      </c>
      <c r="BW27" s="169">
        <v>0</v>
      </c>
      <c r="BX27" s="169">
        <v>0</v>
      </c>
      <c r="BY27" s="169">
        <v>0</v>
      </c>
      <c r="BZ27" s="169">
        <v>0</v>
      </c>
      <c r="CA27" s="169">
        <v>0</v>
      </c>
      <c r="CB27" s="169">
        <v>0</v>
      </c>
      <c r="CC27" s="169">
        <v>0</v>
      </c>
      <c r="CD27" s="169">
        <v>0</v>
      </c>
      <c r="CE27" s="169">
        <v>0</v>
      </c>
      <c r="CF27" s="169">
        <v>0</v>
      </c>
      <c r="CG27" s="169">
        <v>0.25</v>
      </c>
      <c r="CH27" s="169">
        <v>0</v>
      </c>
      <c r="CI27" s="169">
        <v>0</v>
      </c>
      <c r="CJ27" s="169">
        <v>0</v>
      </c>
      <c r="CK27" s="169">
        <v>0</v>
      </c>
      <c r="CL27" s="169">
        <v>0</v>
      </c>
      <c r="CM27" s="169">
        <v>0</v>
      </c>
      <c r="CN27" s="169">
        <v>0</v>
      </c>
      <c r="CO27" s="169">
        <v>0</v>
      </c>
      <c r="CP27" s="169">
        <v>0.25</v>
      </c>
      <c r="CQ27" s="169">
        <v>0</v>
      </c>
    </row>
    <row r="28" spans="1:95" x14ac:dyDescent="0.2">
      <c r="A28" s="6"/>
      <c r="B28" s="1">
        <v>30</v>
      </c>
      <c r="C28" s="168">
        <v>5.6</v>
      </c>
      <c r="E28" s="1">
        <v>30</v>
      </c>
      <c r="F28" s="169">
        <v>0.25</v>
      </c>
      <c r="G28" s="169">
        <v>0</v>
      </c>
      <c r="H28" s="169">
        <v>0</v>
      </c>
      <c r="I28" s="169">
        <v>0</v>
      </c>
      <c r="J28" s="169">
        <v>0.5</v>
      </c>
      <c r="K28" s="169">
        <v>0</v>
      </c>
      <c r="L28" s="169">
        <v>0</v>
      </c>
      <c r="M28" s="169">
        <v>0</v>
      </c>
      <c r="N28" s="169">
        <v>0</v>
      </c>
      <c r="O28" s="169">
        <v>0</v>
      </c>
      <c r="P28" s="169">
        <v>0</v>
      </c>
      <c r="Q28" s="169">
        <v>0</v>
      </c>
      <c r="R28" s="169">
        <v>0.5</v>
      </c>
      <c r="S28" s="169">
        <v>0</v>
      </c>
      <c r="T28" s="169">
        <v>0</v>
      </c>
      <c r="U28" s="169">
        <v>0</v>
      </c>
      <c r="V28" s="169">
        <v>0</v>
      </c>
      <c r="W28" s="169">
        <v>0</v>
      </c>
      <c r="X28" s="169">
        <v>0</v>
      </c>
      <c r="Y28" s="169">
        <v>0.75</v>
      </c>
      <c r="Z28" s="169">
        <v>1</v>
      </c>
      <c r="AA28" s="169">
        <v>0.75</v>
      </c>
      <c r="AB28" s="169">
        <v>0</v>
      </c>
      <c r="AC28" s="169">
        <v>0</v>
      </c>
      <c r="AD28" s="169">
        <v>0</v>
      </c>
      <c r="AE28" s="169">
        <v>0</v>
      </c>
      <c r="AF28" s="169">
        <v>0</v>
      </c>
      <c r="AG28" s="169">
        <v>0</v>
      </c>
      <c r="AH28" s="169">
        <v>0</v>
      </c>
      <c r="AI28" s="169">
        <v>0</v>
      </c>
      <c r="AJ28" s="169">
        <v>0</v>
      </c>
      <c r="AK28" s="169">
        <v>0</v>
      </c>
      <c r="AL28" s="169">
        <v>0</v>
      </c>
      <c r="AM28" s="169">
        <v>0</v>
      </c>
      <c r="AN28" s="169">
        <v>0</v>
      </c>
      <c r="AO28" s="169">
        <v>0</v>
      </c>
      <c r="AP28" s="169">
        <v>0</v>
      </c>
      <c r="AQ28" s="169">
        <v>0</v>
      </c>
      <c r="AR28" s="169">
        <v>0.25</v>
      </c>
      <c r="AS28" s="169">
        <v>0.5</v>
      </c>
      <c r="AT28" s="169">
        <v>0</v>
      </c>
      <c r="AU28" s="169">
        <v>0</v>
      </c>
      <c r="AV28" s="169">
        <v>0</v>
      </c>
      <c r="AW28" s="169">
        <v>0</v>
      </c>
      <c r="AX28" s="169">
        <v>0</v>
      </c>
      <c r="AY28" s="169">
        <v>0</v>
      </c>
      <c r="AZ28" s="169">
        <v>0</v>
      </c>
      <c r="BA28" s="169">
        <v>0</v>
      </c>
      <c r="BB28" s="169">
        <v>0</v>
      </c>
      <c r="BC28" s="169">
        <v>0</v>
      </c>
      <c r="BD28" s="169">
        <v>0</v>
      </c>
      <c r="BE28" s="169">
        <v>0</v>
      </c>
      <c r="BF28" s="169">
        <v>0</v>
      </c>
      <c r="BG28" s="169">
        <v>0</v>
      </c>
      <c r="BH28" s="169">
        <v>0</v>
      </c>
      <c r="BI28" s="169">
        <v>0</v>
      </c>
      <c r="BJ28" s="169">
        <v>0</v>
      </c>
      <c r="BK28" s="169">
        <v>0</v>
      </c>
      <c r="BL28" s="169">
        <v>0</v>
      </c>
      <c r="BM28" s="169">
        <v>0</v>
      </c>
      <c r="BN28" s="169">
        <v>0</v>
      </c>
      <c r="BO28" s="169">
        <v>0</v>
      </c>
      <c r="BP28" s="169">
        <v>0</v>
      </c>
      <c r="BQ28" s="169">
        <v>0</v>
      </c>
      <c r="BR28" s="169">
        <v>0</v>
      </c>
      <c r="BS28" s="169">
        <v>0</v>
      </c>
      <c r="BT28" s="169">
        <v>0</v>
      </c>
      <c r="BU28" s="169">
        <v>0</v>
      </c>
      <c r="BV28" s="169">
        <v>0</v>
      </c>
      <c r="BW28" s="169">
        <v>0</v>
      </c>
      <c r="BX28" s="169">
        <v>0</v>
      </c>
      <c r="BY28" s="169">
        <v>0</v>
      </c>
      <c r="BZ28" s="169">
        <v>0</v>
      </c>
      <c r="CA28" s="169">
        <v>0</v>
      </c>
      <c r="CB28" s="169">
        <v>0</v>
      </c>
      <c r="CC28" s="169">
        <v>0</v>
      </c>
      <c r="CD28" s="169">
        <v>0</v>
      </c>
      <c r="CE28" s="169">
        <v>0</v>
      </c>
      <c r="CF28" s="169">
        <v>0</v>
      </c>
      <c r="CG28" s="169">
        <v>0</v>
      </c>
      <c r="CH28" s="169">
        <v>0</v>
      </c>
      <c r="CI28" s="169">
        <v>0</v>
      </c>
      <c r="CJ28" s="169">
        <v>0</v>
      </c>
      <c r="CK28" s="169">
        <v>0</v>
      </c>
      <c r="CL28" s="169">
        <v>0</v>
      </c>
      <c r="CM28" s="169">
        <v>0</v>
      </c>
      <c r="CN28" s="169">
        <v>0</v>
      </c>
      <c r="CO28" s="169">
        <v>0</v>
      </c>
      <c r="CP28" s="169">
        <v>0</v>
      </c>
      <c r="CQ28" s="169">
        <v>0</v>
      </c>
    </row>
    <row r="29" spans="1:95" x14ac:dyDescent="0.2">
      <c r="A29" s="6"/>
      <c r="B29" s="1">
        <v>31</v>
      </c>
      <c r="C29" s="168">
        <v>0.5</v>
      </c>
      <c r="E29" s="1">
        <v>31</v>
      </c>
      <c r="F29" s="169">
        <v>0.5</v>
      </c>
      <c r="G29" s="169">
        <v>0</v>
      </c>
      <c r="H29" s="169">
        <v>0</v>
      </c>
      <c r="I29" s="169">
        <v>0</v>
      </c>
      <c r="J29" s="169">
        <v>0.75</v>
      </c>
      <c r="K29" s="169">
        <v>0</v>
      </c>
      <c r="L29" s="169">
        <v>0</v>
      </c>
      <c r="M29" s="169">
        <v>0</v>
      </c>
      <c r="N29" s="169">
        <v>0</v>
      </c>
      <c r="O29" s="169">
        <v>0</v>
      </c>
      <c r="P29" s="169">
        <v>0</v>
      </c>
      <c r="Q29" s="169">
        <v>0</v>
      </c>
      <c r="R29" s="169">
        <v>0.5</v>
      </c>
      <c r="S29" s="169">
        <v>0.25</v>
      </c>
      <c r="T29" s="169">
        <v>0</v>
      </c>
      <c r="U29" s="169">
        <v>0</v>
      </c>
      <c r="V29" s="169">
        <v>0</v>
      </c>
      <c r="W29" s="169">
        <v>0</v>
      </c>
      <c r="X29" s="169">
        <v>0</v>
      </c>
      <c r="Y29" s="169">
        <v>0.5</v>
      </c>
      <c r="Z29" s="169">
        <v>0.75</v>
      </c>
      <c r="AA29" s="169">
        <v>1</v>
      </c>
      <c r="AB29" s="169">
        <v>0.25</v>
      </c>
      <c r="AC29" s="169">
        <v>0</v>
      </c>
      <c r="AD29" s="169">
        <v>0</v>
      </c>
      <c r="AE29" s="169">
        <v>0</v>
      </c>
      <c r="AF29" s="169">
        <v>0</v>
      </c>
      <c r="AG29" s="169">
        <v>0</v>
      </c>
      <c r="AH29" s="169">
        <v>0</v>
      </c>
      <c r="AI29" s="169">
        <v>0</v>
      </c>
      <c r="AJ29" s="169">
        <v>0</v>
      </c>
      <c r="AK29" s="169">
        <v>0</v>
      </c>
      <c r="AL29" s="169">
        <v>0</v>
      </c>
      <c r="AM29" s="169">
        <v>0.25</v>
      </c>
      <c r="AN29" s="169">
        <v>0.25</v>
      </c>
      <c r="AO29" s="169">
        <v>0</v>
      </c>
      <c r="AP29" s="169">
        <v>0</v>
      </c>
      <c r="AQ29" s="169">
        <v>0</v>
      </c>
      <c r="AR29" s="169">
        <v>0</v>
      </c>
      <c r="AS29" s="169">
        <v>0.25</v>
      </c>
      <c r="AT29" s="169">
        <v>0</v>
      </c>
      <c r="AU29" s="169">
        <v>0</v>
      </c>
      <c r="AV29" s="169">
        <v>0</v>
      </c>
      <c r="AW29" s="169">
        <v>0</v>
      </c>
      <c r="AX29" s="169">
        <v>0</v>
      </c>
      <c r="AY29" s="169">
        <v>0</v>
      </c>
      <c r="AZ29" s="169">
        <v>0</v>
      </c>
      <c r="BA29" s="169">
        <v>0</v>
      </c>
      <c r="BB29" s="169">
        <v>0</v>
      </c>
      <c r="BC29" s="169">
        <v>0</v>
      </c>
      <c r="BD29" s="169">
        <v>0</v>
      </c>
      <c r="BE29" s="169">
        <v>0</v>
      </c>
      <c r="BF29" s="169">
        <v>0.25</v>
      </c>
      <c r="BG29" s="169">
        <v>0.25</v>
      </c>
      <c r="BH29" s="169">
        <v>0</v>
      </c>
      <c r="BI29" s="169">
        <v>0</v>
      </c>
      <c r="BJ29" s="169">
        <v>0</v>
      </c>
      <c r="BK29" s="169">
        <v>0</v>
      </c>
      <c r="BL29" s="169">
        <v>0</v>
      </c>
      <c r="BM29" s="169">
        <v>0</v>
      </c>
      <c r="BN29" s="169">
        <v>0</v>
      </c>
      <c r="BO29" s="169">
        <v>0</v>
      </c>
      <c r="BP29" s="169">
        <v>0</v>
      </c>
      <c r="BQ29" s="169">
        <v>0</v>
      </c>
      <c r="BR29" s="169">
        <v>0</v>
      </c>
      <c r="BS29" s="169">
        <v>0</v>
      </c>
      <c r="BT29" s="169">
        <v>0.25</v>
      </c>
      <c r="BU29" s="169">
        <v>0</v>
      </c>
      <c r="BV29" s="169">
        <v>0</v>
      </c>
      <c r="BW29" s="169">
        <v>0</v>
      </c>
      <c r="BX29" s="169">
        <v>0</v>
      </c>
      <c r="BY29" s="169">
        <v>0</v>
      </c>
      <c r="BZ29" s="169">
        <v>0</v>
      </c>
      <c r="CA29" s="169">
        <v>0</v>
      </c>
      <c r="CB29" s="169">
        <v>0</v>
      </c>
      <c r="CC29" s="169">
        <v>0</v>
      </c>
      <c r="CD29" s="169">
        <v>0</v>
      </c>
      <c r="CE29" s="169">
        <v>0</v>
      </c>
      <c r="CF29" s="169">
        <v>0</v>
      </c>
      <c r="CG29" s="169">
        <v>0</v>
      </c>
      <c r="CH29" s="169">
        <v>0</v>
      </c>
      <c r="CI29" s="169">
        <v>0</v>
      </c>
      <c r="CJ29" s="169">
        <v>0.25</v>
      </c>
      <c r="CK29" s="169">
        <v>0.25</v>
      </c>
      <c r="CL29" s="169">
        <v>0</v>
      </c>
      <c r="CM29" s="169">
        <v>0.25</v>
      </c>
      <c r="CN29" s="169">
        <v>0</v>
      </c>
      <c r="CO29" s="169">
        <v>0.25</v>
      </c>
      <c r="CP29" s="169">
        <v>0.25</v>
      </c>
      <c r="CQ29" s="169">
        <v>0</v>
      </c>
    </row>
    <row r="30" spans="1:95" x14ac:dyDescent="0.2">
      <c r="A30" s="6"/>
      <c r="B30" s="1">
        <v>32</v>
      </c>
      <c r="C30" s="168">
        <v>0.5</v>
      </c>
      <c r="E30" s="1">
        <v>32</v>
      </c>
      <c r="F30" s="169">
        <v>0</v>
      </c>
      <c r="G30" s="169">
        <v>0</v>
      </c>
      <c r="H30" s="169">
        <v>0</v>
      </c>
      <c r="I30" s="169">
        <v>0</v>
      </c>
      <c r="J30" s="169">
        <v>0</v>
      </c>
      <c r="K30" s="169">
        <v>0</v>
      </c>
      <c r="L30" s="169">
        <v>0</v>
      </c>
      <c r="M30" s="169">
        <v>0</v>
      </c>
      <c r="N30" s="169">
        <v>0</v>
      </c>
      <c r="O30" s="169">
        <v>0</v>
      </c>
      <c r="P30" s="169">
        <v>0</v>
      </c>
      <c r="Q30" s="169">
        <v>0</v>
      </c>
      <c r="R30" s="169">
        <v>0</v>
      </c>
      <c r="S30" s="169">
        <v>0.25</v>
      </c>
      <c r="T30" s="169">
        <v>0</v>
      </c>
      <c r="U30" s="169">
        <v>0</v>
      </c>
      <c r="V30" s="169">
        <v>0</v>
      </c>
      <c r="W30" s="169">
        <v>0</v>
      </c>
      <c r="X30" s="169">
        <v>0</v>
      </c>
      <c r="Y30" s="169">
        <v>0</v>
      </c>
      <c r="Z30" s="169">
        <v>0</v>
      </c>
      <c r="AA30" s="169">
        <v>0.25</v>
      </c>
      <c r="AB30" s="169">
        <v>1</v>
      </c>
      <c r="AC30" s="169">
        <v>0</v>
      </c>
      <c r="AD30" s="169">
        <v>0</v>
      </c>
      <c r="AE30" s="169">
        <v>0</v>
      </c>
      <c r="AF30" s="169">
        <v>0</v>
      </c>
      <c r="AG30" s="169">
        <v>0</v>
      </c>
      <c r="AH30" s="169">
        <v>0</v>
      </c>
      <c r="AI30" s="169">
        <v>0</v>
      </c>
      <c r="AJ30" s="169">
        <v>0</v>
      </c>
      <c r="AK30" s="169">
        <v>0</v>
      </c>
      <c r="AL30" s="169">
        <v>0</v>
      </c>
      <c r="AM30" s="169">
        <v>0.25</v>
      </c>
      <c r="AN30" s="169">
        <v>0.25</v>
      </c>
      <c r="AO30" s="169">
        <v>0</v>
      </c>
      <c r="AP30" s="169">
        <v>0</v>
      </c>
      <c r="AQ30" s="169">
        <v>0</v>
      </c>
      <c r="AR30" s="169">
        <v>0</v>
      </c>
      <c r="AS30" s="169">
        <v>0</v>
      </c>
      <c r="AT30" s="169">
        <v>0</v>
      </c>
      <c r="AU30" s="169">
        <v>0</v>
      </c>
      <c r="AV30" s="169">
        <v>0</v>
      </c>
      <c r="AW30" s="169">
        <v>0</v>
      </c>
      <c r="AX30" s="169">
        <v>0</v>
      </c>
      <c r="AY30" s="169">
        <v>0</v>
      </c>
      <c r="AZ30" s="169">
        <v>0</v>
      </c>
      <c r="BA30" s="169">
        <v>0</v>
      </c>
      <c r="BB30" s="169">
        <v>0</v>
      </c>
      <c r="BC30" s="169">
        <v>0</v>
      </c>
      <c r="BD30" s="169">
        <v>0</v>
      </c>
      <c r="BE30" s="169">
        <v>0</v>
      </c>
      <c r="BF30" s="169">
        <v>0.25</v>
      </c>
      <c r="BG30" s="169">
        <v>0.25</v>
      </c>
      <c r="BH30" s="169">
        <v>0</v>
      </c>
      <c r="BI30" s="169">
        <v>0</v>
      </c>
      <c r="BJ30" s="169">
        <v>0</v>
      </c>
      <c r="BK30" s="169">
        <v>0</v>
      </c>
      <c r="BL30" s="169">
        <v>0</v>
      </c>
      <c r="BM30" s="169">
        <v>0</v>
      </c>
      <c r="BN30" s="169">
        <v>0</v>
      </c>
      <c r="BO30" s="169">
        <v>0</v>
      </c>
      <c r="BP30" s="169">
        <v>0</v>
      </c>
      <c r="BQ30" s="169">
        <v>0</v>
      </c>
      <c r="BR30" s="169">
        <v>0</v>
      </c>
      <c r="BS30" s="169">
        <v>0</v>
      </c>
      <c r="BT30" s="169">
        <v>0.25</v>
      </c>
      <c r="BU30" s="169">
        <v>0</v>
      </c>
      <c r="BV30" s="169">
        <v>0</v>
      </c>
      <c r="BW30" s="169">
        <v>0</v>
      </c>
      <c r="BX30" s="169">
        <v>0</v>
      </c>
      <c r="BY30" s="169">
        <v>0</v>
      </c>
      <c r="BZ30" s="169">
        <v>0</v>
      </c>
      <c r="CA30" s="169">
        <v>0</v>
      </c>
      <c r="CB30" s="169">
        <v>0</v>
      </c>
      <c r="CC30" s="169">
        <v>0</v>
      </c>
      <c r="CD30" s="169">
        <v>0</v>
      </c>
      <c r="CE30" s="169">
        <v>0</v>
      </c>
      <c r="CF30" s="169">
        <v>0</v>
      </c>
      <c r="CG30" s="169">
        <v>0</v>
      </c>
      <c r="CH30" s="169">
        <v>0</v>
      </c>
      <c r="CI30" s="169">
        <v>0</v>
      </c>
      <c r="CJ30" s="169">
        <v>0.25</v>
      </c>
      <c r="CK30" s="169">
        <v>0.25</v>
      </c>
      <c r="CL30" s="169">
        <v>0</v>
      </c>
      <c r="CM30" s="169">
        <v>0</v>
      </c>
      <c r="CN30" s="169">
        <v>0</v>
      </c>
      <c r="CO30" s="169">
        <v>0.25</v>
      </c>
      <c r="CP30" s="169">
        <v>0.25</v>
      </c>
      <c r="CQ30" s="169">
        <v>0</v>
      </c>
    </row>
    <row r="31" spans="1:95" x14ac:dyDescent="0.2">
      <c r="A31" s="6"/>
      <c r="B31" s="1">
        <v>33</v>
      </c>
      <c r="C31" s="168">
        <v>4.2</v>
      </c>
      <c r="E31" s="1">
        <v>33</v>
      </c>
      <c r="F31" s="169">
        <v>0</v>
      </c>
      <c r="G31" s="169">
        <v>0</v>
      </c>
      <c r="H31" s="169">
        <v>0</v>
      </c>
      <c r="I31" s="169">
        <v>0</v>
      </c>
      <c r="J31" s="169">
        <v>0</v>
      </c>
      <c r="K31" s="169">
        <v>0</v>
      </c>
      <c r="L31" s="169">
        <v>0</v>
      </c>
      <c r="M31" s="169">
        <v>0</v>
      </c>
      <c r="N31" s="169">
        <v>0</v>
      </c>
      <c r="O31" s="169">
        <v>0</v>
      </c>
      <c r="P31" s="169">
        <v>0</v>
      </c>
      <c r="Q31" s="169">
        <v>0</v>
      </c>
      <c r="R31" s="169">
        <v>0</v>
      </c>
      <c r="S31" s="169">
        <v>0</v>
      </c>
      <c r="T31" s="169">
        <v>0</v>
      </c>
      <c r="U31" s="169">
        <v>0</v>
      </c>
      <c r="V31" s="169">
        <v>0</v>
      </c>
      <c r="W31" s="169">
        <v>0</v>
      </c>
      <c r="X31" s="169">
        <v>0</v>
      </c>
      <c r="Y31" s="169">
        <v>0</v>
      </c>
      <c r="Z31" s="169">
        <v>0</v>
      </c>
      <c r="AA31" s="169">
        <v>0</v>
      </c>
      <c r="AB31" s="169">
        <v>0</v>
      </c>
      <c r="AC31" s="169">
        <v>1</v>
      </c>
      <c r="AD31" s="169">
        <v>0</v>
      </c>
      <c r="AE31" s="169">
        <v>0</v>
      </c>
      <c r="AF31" s="169">
        <v>0</v>
      </c>
      <c r="AG31" s="169">
        <v>0</v>
      </c>
      <c r="AH31" s="169">
        <v>0</v>
      </c>
      <c r="AI31" s="169">
        <v>0</v>
      </c>
      <c r="AJ31" s="169">
        <v>0</v>
      </c>
      <c r="AK31" s="169">
        <v>0</v>
      </c>
      <c r="AL31" s="169">
        <v>0</v>
      </c>
      <c r="AM31" s="169">
        <v>0</v>
      </c>
      <c r="AN31" s="169">
        <v>0</v>
      </c>
      <c r="AO31" s="169">
        <v>0</v>
      </c>
      <c r="AP31" s="169">
        <v>0</v>
      </c>
      <c r="AQ31" s="169">
        <v>0</v>
      </c>
      <c r="AR31" s="169">
        <v>0</v>
      </c>
      <c r="AS31" s="169">
        <v>0</v>
      </c>
      <c r="AT31" s="169">
        <v>0</v>
      </c>
      <c r="AU31" s="169">
        <v>0</v>
      </c>
      <c r="AV31" s="169">
        <v>0</v>
      </c>
      <c r="AW31" s="169">
        <v>0</v>
      </c>
      <c r="AX31" s="169">
        <v>0</v>
      </c>
      <c r="AY31" s="169">
        <v>0</v>
      </c>
      <c r="AZ31" s="169">
        <v>0</v>
      </c>
      <c r="BA31" s="169">
        <v>0</v>
      </c>
      <c r="BB31" s="169">
        <v>0</v>
      </c>
      <c r="BC31" s="169">
        <v>0</v>
      </c>
      <c r="BD31" s="169">
        <v>0</v>
      </c>
      <c r="BE31" s="169">
        <v>0</v>
      </c>
      <c r="BF31" s="169">
        <v>0</v>
      </c>
      <c r="BG31" s="169">
        <v>0</v>
      </c>
      <c r="BH31" s="169">
        <v>0</v>
      </c>
      <c r="BI31" s="169">
        <v>0</v>
      </c>
      <c r="BJ31" s="169">
        <v>0</v>
      </c>
      <c r="BK31" s="169">
        <v>0</v>
      </c>
      <c r="BL31" s="169">
        <v>0</v>
      </c>
      <c r="BM31" s="169">
        <v>0</v>
      </c>
      <c r="BN31" s="169">
        <v>0</v>
      </c>
      <c r="BO31" s="169">
        <v>0</v>
      </c>
      <c r="BP31" s="169">
        <v>0</v>
      </c>
      <c r="BQ31" s="169">
        <v>0</v>
      </c>
      <c r="BR31" s="169">
        <v>0</v>
      </c>
      <c r="BS31" s="169">
        <v>0</v>
      </c>
      <c r="BT31" s="169">
        <v>0</v>
      </c>
      <c r="BU31" s="169">
        <v>0</v>
      </c>
      <c r="BV31" s="169">
        <v>0</v>
      </c>
      <c r="BW31" s="169">
        <v>0</v>
      </c>
      <c r="BX31" s="169">
        <v>0</v>
      </c>
      <c r="BY31" s="169">
        <v>0</v>
      </c>
      <c r="BZ31" s="169">
        <v>0</v>
      </c>
      <c r="CA31" s="169">
        <v>0</v>
      </c>
      <c r="CB31" s="169">
        <v>0</v>
      </c>
      <c r="CC31" s="169">
        <v>0</v>
      </c>
      <c r="CD31" s="169">
        <v>0</v>
      </c>
      <c r="CE31" s="169">
        <v>0</v>
      </c>
      <c r="CF31" s="169">
        <v>0</v>
      </c>
      <c r="CG31" s="169">
        <v>0</v>
      </c>
      <c r="CH31" s="169">
        <v>0</v>
      </c>
      <c r="CI31" s="169">
        <v>0</v>
      </c>
      <c r="CJ31" s="169">
        <v>0</v>
      </c>
      <c r="CK31" s="169">
        <v>0</v>
      </c>
      <c r="CL31" s="169">
        <v>0</v>
      </c>
      <c r="CM31" s="169">
        <v>0</v>
      </c>
      <c r="CN31" s="169">
        <v>0</v>
      </c>
      <c r="CO31" s="169">
        <v>0</v>
      </c>
      <c r="CP31" s="169">
        <v>0</v>
      </c>
      <c r="CQ31" s="169">
        <v>0</v>
      </c>
    </row>
    <row r="32" spans="1:95" x14ac:dyDescent="0.2">
      <c r="A32" s="6"/>
      <c r="B32" s="1">
        <v>34</v>
      </c>
      <c r="C32" s="168">
        <v>1.4</v>
      </c>
      <c r="E32" s="1">
        <v>34</v>
      </c>
      <c r="F32" s="169">
        <v>0</v>
      </c>
      <c r="G32" s="169">
        <v>0</v>
      </c>
      <c r="H32" s="169">
        <v>0</v>
      </c>
      <c r="I32" s="169">
        <v>0</v>
      </c>
      <c r="J32" s="169">
        <v>0</v>
      </c>
      <c r="K32" s="169">
        <v>0</v>
      </c>
      <c r="L32" s="169">
        <v>0</v>
      </c>
      <c r="M32" s="169">
        <v>0</v>
      </c>
      <c r="N32" s="169">
        <v>0</v>
      </c>
      <c r="O32" s="169">
        <v>0</v>
      </c>
      <c r="P32" s="169">
        <v>0.25</v>
      </c>
      <c r="Q32" s="169">
        <v>0</v>
      </c>
      <c r="R32" s="169">
        <v>0</v>
      </c>
      <c r="S32" s="169">
        <v>0.25</v>
      </c>
      <c r="T32" s="169">
        <v>0</v>
      </c>
      <c r="U32" s="169">
        <v>0.25</v>
      </c>
      <c r="V32" s="169">
        <v>0</v>
      </c>
      <c r="W32" s="169">
        <v>0</v>
      </c>
      <c r="X32" s="169">
        <v>0</v>
      </c>
      <c r="Y32" s="169">
        <v>0</v>
      </c>
      <c r="Z32" s="169">
        <v>0</v>
      </c>
      <c r="AA32" s="169">
        <v>0</v>
      </c>
      <c r="AB32" s="169">
        <v>0</v>
      </c>
      <c r="AC32" s="169">
        <v>0</v>
      </c>
      <c r="AD32" s="169">
        <v>1</v>
      </c>
      <c r="AE32" s="169">
        <v>0.25</v>
      </c>
      <c r="AF32" s="169">
        <v>0</v>
      </c>
      <c r="AG32" s="169">
        <v>0.25</v>
      </c>
      <c r="AH32" s="169">
        <v>0</v>
      </c>
      <c r="AI32" s="169">
        <v>0.25</v>
      </c>
      <c r="AJ32" s="169">
        <v>0</v>
      </c>
      <c r="AK32" s="169">
        <v>0</v>
      </c>
      <c r="AL32" s="169">
        <v>0</v>
      </c>
      <c r="AM32" s="169">
        <v>0</v>
      </c>
      <c r="AN32" s="169">
        <v>0.25</v>
      </c>
      <c r="AO32" s="169">
        <v>0</v>
      </c>
      <c r="AP32" s="169">
        <v>0</v>
      </c>
      <c r="AQ32" s="169">
        <v>0</v>
      </c>
      <c r="AR32" s="169">
        <v>0</v>
      </c>
      <c r="AS32" s="169">
        <v>0</v>
      </c>
      <c r="AT32" s="169">
        <v>0</v>
      </c>
      <c r="AU32" s="169">
        <v>0</v>
      </c>
      <c r="AV32" s="169">
        <v>0</v>
      </c>
      <c r="AW32" s="169">
        <v>0.25</v>
      </c>
      <c r="AX32" s="169">
        <v>0</v>
      </c>
      <c r="AY32" s="169">
        <v>0</v>
      </c>
      <c r="AZ32" s="169">
        <v>0</v>
      </c>
      <c r="BA32" s="169">
        <v>0.25</v>
      </c>
      <c r="BB32" s="169">
        <v>0</v>
      </c>
      <c r="BC32" s="169">
        <v>0</v>
      </c>
      <c r="BD32" s="169">
        <v>0</v>
      </c>
      <c r="BE32" s="169">
        <v>0</v>
      </c>
      <c r="BF32" s="169">
        <v>0.25</v>
      </c>
      <c r="BG32" s="169">
        <v>0.25</v>
      </c>
      <c r="BH32" s="169">
        <v>0</v>
      </c>
      <c r="BI32" s="169">
        <v>0</v>
      </c>
      <c r="BJ32" s="169">
        <v>0.25</v>
      </c>
      <c r="BK32" s="169">
        <v>0</v>
      </c>
      <c r="BL32" s="169">
        <v>0</v>
      </c>
      <c r="BM32" s="169">
        <v>0</v>
      </c>
      <c r="BN32" s="169">
        <v>0</v>
      </c>
      <c r="BO32" s="169">
        <v>0</v>
      </c>
      <c r="BP32" s="169">
        <v>0</v>
      </c>
      <c r="BQ32" s="169">
        <v>0</v>
      </c>
      <c r="BR32" s="169">
        <v>0</v>
      </c>
      <c r="BS32" s="169">
        <v>0</v>
      </c>
      <c r="BT32" s="169">
        <v>0.25</v>
      </c>
      <c r="BU32" s="169">
        <v>0</v>
      </c>
      <c r="BV32" s="169">
        <v>0</v>
      </c>
      <c r="BW32" s="169">
        <v>0</v>
      </c>
      <c r="BX32" s="169">
        <v>0.25</v>
      </c>
      <c r="BY32" s="169">
        <v>0</v>
      </c>
      <c r="BZ32" s="169">
        <v>0</v>
      </c>
      <c r="CA32" s="169">
        <v>0</v>
      </c>
      <c r="CB32" s="169">
        <v>0</v>
      </c>
      <c r="CC32" s="169">
        <v>0</v>
      </c>
      <c r="CD32" s="169">
        <v>0</v>
      </c>
      <c r="CE32" s="169">
        <v>0</v>
      </c>
      <c r="CF32" s="169">
        <v>0</v>
      </c>
      <c r="CG32" s="169">
        <v>0.25</v>
      </c>
      <c r="CH32" s="169">
        <v>0</v>
      </c>
      <c r="CI32" s="169">
        <v>0</v>
      </c>
      <c r="CJ32" s="169">
        <v>0.25</v>
      </c>
      <c r="CK32" s="169">
        <v>0.25</v>
      </c>
      <c r="CL32" s="169">
        <v>0</v>
      </c>
      <c r="CM32" s="169">
        <v>0.25</v>
      </c>
      <c r="CN32" s="169">
        <v>0</v>
      </c>
      <c r="CO32" s="169">
        <v>0.25</v>
      </c>
      <c r="CP32" s="169">
        <v>0.25</v>
      </c>
      <c r="CQ32" s="169">
        <v>0</v>
      </c>
    </row>
    <row r="33" spans="1:95" x14ac:dyDescent="0.2">
      <c r="A33" s="6"/>
      <c r="B33" s="1">
        <v>35</v>
      </c>
      <c r="C33" s="168">
        <v>11.6</v>
      </c>
      <c r="E33" s="1">
        <v>35</v>
      </c>
      <c r="F33" s="169">
        <v>0</v>
      </c>
      <c r="G33" s="169">
        <v>0</v>
      </c>
      <c r="H33" s="169">
        <v>0</v>
      </c>
      <c r="I33" s="169">
        <v>0</v>
      </c>
      <c r="J33" s="169">
        <v>0</v>
      </c>
      <c r="K33" s="169">
        <v>0</v>
      </c>
      <c r="L33" s="169">
        <v>0.5</v>
      </c>
      <c r="M33" s="169">
        <v>0</v>
      </c>
      <c r="N33" s="169">
        <v>0</v>
      </c>
      <c r="O33" s="169">
        <v>0</v>
      </c>
      <c r="P33" s="169">
        <v>0</v>
      </c>
      <c r="Q33" s="169">
        <v>0</v>
      </c>
      <c r="R33" s="169">
        <v>0</v>
      </c>
      <c r="S33" s="169">
        <v>0</v>
      </c>
      <c r="T33" s="169">
        <v>0</v>
      </c>
      <c r="U33" s="169">
        <v>0</v>
      </c>
      <c r="V33" s="169">
        <v>0</v>
      </c>
      <c r="W33" s="169">
        <v>0</v>
      </c>
      <c r="X33" s="169">
        <v>0</v>
      </c>
      <c r="Y33" s="169">
        <v>0</v>
      </c>
      <c r="Z33" s="169">
        <v>0</v>
      </c>
      <c r="AA33" s="169">
        <v>0</v>
      </c>
      <c r="AB33" s="169">
        <v>0</v>
      </c>
      <c r="AC33" s="169">
        <v>0</v>
      </c>
      <c r="AD33" s="169">
        <v>0.25</v>
      </c>
      <c r="AE33" s="169">
        <v>1</v>
      </c>
      <c r="AF33" s="169">
        <v>0</v>
      </c>
      <c r="AG33" s="169">
        <v>0</v>
      </c>
      <c r="AH33" s="169">
        <v>0</v>
      </c>
      <c r="AI33" s="169">
        <v>0</v>
      </c>
      <c r="AJ33" s="169">
        <v>0</v>
      </c>
      <c r="AK33" s="169">
        <v>0</v>
      </c>
      <c r="AL33" s="169">
        <v>0</v>
      </c>
      <c r="AM33" s="169">
        <v>0</v>
      </c>
      <c r="AN33" s="169">
        <v>0</v>
      </c>
      <c r="AO33" s="169">
        <v>0</v>
      </c>
      <c r="AP33" s="169">
        <v>0</v>
      </c>
      <c r="AQ33" s="169">
        <v>0</v>
      </c>
      <c r="AR33" s="169">
        <v>0</v>
      </c>
      <c r="AS33" s="169">
        <v>0</v>
      </c>
      <c r="AT33" s="169">
        <v>0</v>
      </c>
      <c r="AU33" s="169">
        <v>0</v>
      </c>
      <c r="AV33" s="169">
        <v>0</v>
      </c>
      <c r="AW33" s="169">
        <v>0</v>
      </c>
      <c r="AX33" s="169">
        <v>0</v>
      </c>
      <c r="AY33" s="169">
        <v>0</v>
      </c>
      <c r="AZ33" s="169">
        <v>0</v>
      </c>
      <c r="BA33" s="169">
        <v>0</v>
      </c>
      <c r="BB33" s="169">
        <v>0</v>
      </c>
      <c r="BC33" s="169">
        <v>0</v>
      </c>
      <c r="BD33" s="169">
        <v>0</v>
      </c>
      <c r="BE33" s="169">
        <v>0</v>
      </c>
      <c r="BF33" s="169">
        <v>0</v>
      </c>
      <c r="BG33" s="169">
        <v>0</v>
      </c>
      <c r="BH33" s="169">
        <v>0</v>
      </c>
      <c r="BI33" s="169">
        <v>0</v>
      </c>
      <c r="BJ33" s="169">
        <v>0</v>
      </c>
      <c r="BK33" s="169">
        <v>0</v>
      </c>
      <c r="BL33" s="169">
        <v>0</v>
      </c>
      <c r="BM33" s="169">
        <v>0</v>
      </c>
      <c r="BN33" s="169">
        <v>0</v>
      </c>
      <c r="BO33" s="169">
        <v>0</v>
      </c>
      <c r="BP33" s="169">
        <v>0</v>
      </c>
      <c r="BQ33" s="169">
        <v>0</v>
      </c>
      <c r="BR33" s="169">
        <v>0</v>
      </c>
      <c r="BS33" s="169">
        <v>0</v>
      </c>
      <c r="BT33" s="169">
        <v>0</v>
      </c>
      <c r="BU33" s="169">
        <v>0</v>
      </c>
      <c r="BV33" s="169">
        <v>0</v>
      </c>
      <c r="BW33" s="169">
        <v>0</v>
      </c>
      <c r="BX33" s="169">
        <v>0</v>
      </c>
      <c r="BY33" s="169">
        <v>0</v>
      </c>
      <c r="BZ33" s="169">
        <v>0</v>
      </c>
      <c r="CA33" s="169">
        <v>0</v>
      </c>
      <c r="CB33" s="169">
        <v>0</v>
      </c>
      <c r="CC33" s="169">
        <v>0</v>
      </c>
      <c r="CD33" s="169">
        <v>0</v>
      </c>
      <c r="CE33" s="169">
        <v>0</v>
      </c>
      <c r="CF33" s="169">
        <v>0</v>
      </c>
      <c r="CG33" s="169">
        <v>0</v>
      </c>
      <c r="CH33" s="169">
        <v>0</v>
      </c>
      <c r="CI33" s="169">
        <v>0</v>
      </c>
      <c r="CJ33" s="169">
        <v>0</v>
      </c>
      <c r="CK33" s="169">
        <v>0</v>
      </c>
      <c r="CL33" s="169">
        <v>0</v>
      </c>
      <c r="CM33" s="169">
        <v>0</v>
      </c>
      <c r="CN33" s="169">
        <v>0</v>
      </c>
      <c r="CO33" s="169">
        <v>0</v>
      </c>
      <c r="CP33" s="169">
        <v>0</v>
      </c>
      <c r="CQ33" s="169">
        <v>0</v>
      </c>
    </row>
    <row r="34" spans="1:95" x14ac:dyDescent="0.2">
      <c r="A34" s="6"/>
      <c r="B34" s="1">
        <v>36</v>
      </c>
      <c r="C34" s="168">
        <v>12</v>
      </c>
      <c r="E34" s="1">
        <v>36</v>
      </c>
      <c r="F34" s="169">
        <v>0</v>
      </c>
      <c r="G34" s="169">
        <v>0</v>
      </c>
      <c r="H34" s="169">
        <v>0</v>
      </c>
      <c r="I34" s="169">
        <v>0</v>
      </c>
      <c r="J34" s="169">
        <v>0</v>
      </c>
      <c r="K34" s="169">
        <v>0</v>
      </c>
      <c r="L34" s="169">
        <v>0</v>
      </c>
      <c r="M34" s="169">
        <v>0</v>
      </c>
      <c r="N34" s="169">
        <v>0</v>
      </c>
      <c r="O34" s="169">
        <v>0</v>
      </c>
      <c r="P34" s="169">
        <v>0</v>
      </c>
      <c r="Q34" s="169">
        <v>0</v>
      </c>
      <c r="R34" s="169">
        <v>0</v>
      </c>
      <c r="S34" s="169">
        <v>0</v>
      </c>
      <c r="T34" s="169">
        <v>0</v>
      </c>
      <c r="U34" s="169">
        <v>0</v>
      </c>
      <c r="V34" s="169">
        <v>0</v>
      </c>
      <c r="W34" s="169">
        <v>0</v>
      </c>
      <c r="X34" s="169">
        <v>0</v>
      </c>
      <c r="Y34" s="169">
        <v>0</v>
      </c>
      <c r="Z34" s="169">
        <v>0</v>
      </c>
      <c r="AA34" s="169">
        <v>0</v>
      </c>
      <c r="AB34" s="169">
        <v>0</v>
      </c>
      <c r="AC34" s="169">
        <v>0</v>
      </c>
      <c r="AD34" s="169">
        <v>0</v>
      </c>
      <c r="AE34" s="169">
        <v>0</v>
      </c>
      <c r="AF34" s="169">
        <v>1</v>
      </c>
      <c r="AG34" s="169">
        <v>0</v>
      </c>
      <c r="AH34" s="169">
        <v>0</v>
      </c>
      <c r="AI34" s="169">
        <v>0</v>
      </c>
      <c r="AJ34" s="169">
        <v>0</v>
      </c>
      <c r="AK34" s="169">
        <v>0</v>
      </c>
      <c r="AL34" s="169">
        <v>0</v>
      </c>
      <c r="AM34" s="169">
        <v>0</v>
      </c>
      <c r="AN34" s="169">
        <v>0</v>
      </c>
      <c r="AO34" s="169">
        <v>0</v>
      </c>
      <c r="AP34" s="169">
        <v>0</v>
      </c>
      <c r="AQ34" s="169">
        <v>0</v>
      </c>
      <c r="AR34" s="169">
        <v>0</v>
      </c>
      <c r="AS34" s="169">
        <v>0</v>
      </c>
      <c r="AT34" s="169">
        <v>0</v>
      </c>
      <c r="AU34" s="169">
        <v>0</v>
      </c>
      <c r="AV34" s="169">
        <v>0</v>
      </c>
      <c r="AW34" s="169">
        <v>0</v>
      </c>
      <c r="AX34" s="169">
        <v>0</v>
      </c>
      <c r="AY34" s="169">
        <v>0</v>
      </c>
      <c r="AZ34" s="169">
        <v>0</v>
      </c>
      <c r="BA34" s="169">
        <v>0</v>
      </c>
      <c r="BB34" s="169">
        <v>0</v>
      </c>
      <c r="BC34" s="169">
        <v>0</v>
      </c>
      <c r="BD34" s="169">
        <v>0</v>
      </c>
      <c r="BE34" s="169">
        <v>0</v>
      </c>
      <c r="BF34" s="169">
        <v>0</v>
      </c>
      <c r="BG34" s="169">
        <v>0</v>
      </c>
      <c r="BH34" s="169">
        <v>0</v>
      </c>
      <c r="BI34" s="169">
        <v>0</v>
      </c>
      <c r="BJ34" s="169">
        <v>0</v>
      </c>
      <c r="BK34" s="169">
        <v>0</v>
      </c>
      <c r="BL34" s="169">
        <v>0</v>
      </c>
      <c r="BM34" s="169">
        <v>0</v>
      </c>
      <c r="BN34" s="169">
        <v>0</v>
      </c>
      <c r="BO34" s="169">
        <v>0</v>
      </c>
      <c r="BP34" s="169">
        <v>0</v>
      </c>
      <c r="BQ34" s="169">
        <v>0</v>
      </c>
      <c r="BR34" s="169">
        <v>0</v>
      </c>
      <c r="BS34" s="169">
        <v>0</v>
      </c>
      <c r="BT34" s="169">
        <v>0</v>
      </c>
      <c r="BU34" s="169">
        <v>0</v>
      </c>
      <c r="BV34" s="169">
        <v>0</v>
      </c>
      <c r="BW34" s="169">
        <v>0</v>
      </c>
      <c r="BX34" s="169">
        <v>0</v>
      </c>
      <c r="BY34" s="169">
        <v>0</v>
      </c>
      <c r="BZ34" s="169">
        <v>0</v>
      </c>
      <c r="CA34" s="169">
        <v>0</v>
      </c>
      <c r="CB34" s="169">
        <v>0</v>
      </c>
      <c r="CC34" s="169">
        <v>0</v>
      </c>
      <c r="CD34" s="169">
        <v>0</v>
      </c>
      <c r="CE34" s="169">
        <v>0</v>
      </c>
      <c r="CF34" s="169">
        <v>0</v>
      </c>
      <c r="CG34" s="169">
        <v>0</v>
      </c>
      <c r="CH34" s="169">
        <v>0</v>
      </c>
      <c r="CI34" s="169">
        <v>0</v>
      </c>
      <c r="CJ34" s="169">
        <v>0</v>
      </c>
      <c r="CK34" s="169">
        <v>0</v>
      </c>
      <c r="CL34" s="169">
        <v>0</v>
      </c>
      <c r="CM34" s="169">
        <v>0</v>
      </c>
      <c r="CN34" s="169">
        <v>0</v>
      </c>
      <c r="CO34" s="169">
        <v>0</v>
      </c>
      <c r="CP34" s="169">
        <v>0</v>
      </c>
      <c r="CQ34" s="169">
        <v>0</v>
      </c>
    </row>
    <row r="35" spans="1:95" x14ac:dyDescent="0.2">
      <c r="A35" s="6"/>
      <c r="B35" s="1">
        <v>37</v>
      </c>
      <c r="C35" s="168">
        <v>1.3</v>
      </c>
      <c r="E35" s="1">
        <v>37</v>
      </c>
      <c r="F35" s="169">
        <v>0</v>
      </c>
      <c r="G35" s="169">
        <v>0</v>
      </c>
      <c r="H35" s="169">
        <v>0</v>
      </c>
      <c r="I35" s="169">
        <v>0</v>
      </c>
      <c r="J35" s="169">
        <v>0</v>
      </c>
      <c r="K35" s="169">
        <v>0</v>
      </c>
      <c r="L35" s="169">
        <v>0</v>
      </c>
      <c r="M35" s="169">
        <v>0</v>
      </c>
      <c r="N35" s="169">
        <v>0</v>
      </c>
      <c r="O35" s="169">
        <v>0</v>
      </c>
      <c r="P35" s="169">
        <v>1</v>
      </c>
      <c r="Q35" s="169">
        <v>0</v>
      </c>
      <c r="R35" s="169">
        <v>0.25</v>
      </c>
      <c r="S35" s="169">
        <v>0.25</v>
      </c>
      <c r="T35" s="169">
        <v>0</v>
      </c>
      <c r="U35" s="169">
        <v>0.25</v>
      </c>
      <c r="V35" s="169">
        <v>0</v>
      </c>
      <c r="W35" s="169">
        <v>0</v>
      </c>
      <c r="X35" s="169">
        <v>0</v>
      </c>
      <c r="Y35" s="169">
        <v>0</v>
      </c>
      <c r="Z35" s="169">
        <v>0</v>
      </c>
      <c r="AA35" s="169">
        <v>0</v>
      </c>
      <c r="AB35" s="169">
        <v>0</v>
      </c>
      <c r="AC35" s="169">
        <v>0</v>
      </c>
      <c r="AD35" s="169">
        <v>0.25</v>
      </c>
      <c r="AE35" s="169">
        <v>0</v>
      </c>
      <c r="AF35" s="169">
        <v>0</v>
      </c>
      <c r="AG35" s="169">
        <v>1</v>
      </c>
      <c r="AH35" s="169">
        <v>0</v>
      </c>
      <c r="AI35" s="169">
        <v>0.25</v>
      </c>
      <c r="AJ35" s="169">
        <v>0</v>
      </c>
      <c r="AK35" s="169">
        <v>0</v>
      </c>
      <c r="AL35" s="169">
        <v>0</v>
      </c>
      <c r="AM35" s="169">
        <v>0</v>
      </c>
      <c r="AN35" s="169">
        <v>0</v>
      </c>
      <c r="AO35" s="169">
        <v>0</v>
      </c>
      <c r="AP35" s="169">
        <v>0</v>
      </c>
      <c r="AQ35" s="169">
        <v>0</v>
      </c>
      <c r="AR35" s="169">
        <v>0</v>
      </c>
      <c r="AS35" s="169">
        <v>0</v>
      </c>
      <c r="AT35" s="169">
        <v>0</v>
      </c>
      <c r="AU35" s="169">
        <v>0</v>
      </c>
      <c r="AV35" s="169">
        <v>0</v>
      </c>
      <c r="AW35" s="169">
        <v>0</v>
      </c>
      <c r="AX35" s="169">
        <v>0</v>
      </c>
      <c r="AY35" s="169">
        <v>0</v>
      </c>
      <c r="AZ35" s="169">
        <v>0</v>
      </c>
      <c r="BA35" s="169">
        <v>0</v>
      </c>
      <c r="BB35" s="169">
        <v>0</v>
      </c>
      <c r="BC35" s="169">
        <v>0</v>
      </c>
      <c r="BD35" s="169">
        <v>0</v>
      </c>
      <c r="BE35" s="169">
        <v>0</v>
      </c>
      <c r="BF35" s="169">
        <v>0</v>
      </c>
      <c r="BG35" s="169">
        <v>0.25</v>
      </c>
      <c r="BH35" s="169">
        <v>0</v>
      </c>
      <c r="BI35" s="169">
        <v>0</v>
      </c>
      <c r="BJ35" s="169">
        <v>0.25</v>
      </c>
      <c r="BK35" s="169">
        <v>0.25</v>
      </c>
      <c r="BL35" s="169">
        <v>0</v>
      </c>
      <c r="BM35" s="169">
        <v>0</v>
      </c>
      <c r="BN35" s="169">
        <v>0</v>
      </c>
      <c r="BO35" s="169">
        <v>0</v>
      </c>
      <c r="BP35" s="169">
        <v>0</v>
      </c>
      <c r="BQ35" s="169">
        <v>0</v>
      </c>
      <c r="BR35" s="169">
        <v>0.25</v>
      </c>
      <c r="BS35" s="169">
        <v>0</v>
      </c>
      <c r="BT35" s="169">
        <v>0</v>
      </c>
      <c r="BU35" s="169">
        <v>0</v>
      </c>
      <c r="BV35" s="169">
        <v>0</v>
      </c>
      <c r="BW35" s="169">
        <v>0</v>
      </c>
      <c r="BX35" s="169">
        <v>0</v>
      </c>
      <c r="BY35" s="169">
        <v>0</v>
      </c>
      <c r="BZ35" s="169">
        <v>0</v>
      </c>
      <c r="CA35" s="169">
        <v>0</v>
      </c>
      <c r="CB35" s="169">
        <v>0</v>
      </c>
      <c r="CC35" s="169">
        <v>0</v>
      </c>
      <c r="CD35" s="169">
        <v>0</v>
      </c>
      <c r="CE35" s="169">
        <v>0</v>
      </c>
      <c r="CF35" s="169">
        <v>0</v>
      </c>
      <c r="CG35" s="169">
        <v>0.25</v>
      </c>
      <c r="CH35" s="169">
        <v>0</v>
      </c>
      <c r="CI35" s="169">
        <v>0</v>
      </c>
      <c r="CJ35" s="169">
        <v>0.25</v>
      </c>
      <c r="CK35" s="169">
        <v>0.25</v>
      </c>
      <c r="CL35" s="169">
        <v>0</v>
      </c>
      <c r="CM35" s="169">
        <v>0.25</v>
      </c>
      <c r="CN35" s="169">
        <v>0</v>
      </c>
      <c r="CO35" s="169">
        <v>0.25</v>
      </c>
      <c r="CP35" s="169">
        <v>0.25</v>
      </c>
      <c r="CQ35" s="169">
        <v>0</v>
      </c>
    </row>
    <row r="36" spans="1:95" x14ac:dyDescent="0.2">
      <c r="A36" s="6"/>
      <c r="B36" s="1">
        <v>38</v>
      </c>
      <c r="C36" s="168">
        <v>4.3</v>
      </c>
      <c r="E36" s="1">
        <v>38</v>
      </c>
      <c r="F36" s="169">
        <v>0</v>
      </c>
      <c r="G36" s="169">
        <v>0</v>
      </c>
      <c r="H36" s="169">
        <v>0</v>
      </c>
      <c r="I36" s="169">
        <v>0</v>
      </c>
      <c r="J36" s="169">
        <v>0</v>
      </c>
      <c r="K36" s="169">
        <v>0</v>
      </c>
      <c r="L36" s="169">
        <v>0</v>
      </c>
      <c r="M36" s="169">
        <v>0</v>
      </c>
      <c r="N36" s="169">
        <v>0</v>
      </c>
      <c r="O36" s="169">
        <v>0</v>
      </c>
      <c r="P36" s="169">
        <v>0.25</v>
      </c>
      <c r="Q36" s="169">
        <v>0</v>
      </c>
      <c r="R36" s="169">
        <v>0</v>
      </c>
      <c r="S36" s="169">
        <v>0</v>
      </c>
      <c r="T36" s="169">
        <v>0</v>
      </c>
      <c r="U36" s="169">
        <v>0</v>
      </c>
      <c r="V36" s="169">
        <v>0</v>
      </c>
      <c r="W36" s="169">
        <v>0</v>
      </c>
      <c r="X36" s="169">
        <v>0</v>
      </c>
      <c r="Y36" s="169">
        <v>0</v>
      </c>
      <c r="Z36" s="169">
        <v>0</v>
      </c>
      <c r="AA36" s="169">
        <v>0</v>
      </c>
      <c r="AB36" s="169">
        <v>0</v>
      </c>
      <c r="AC36" s="169">
        <v>0</v>
      </c>
      <c r="AD36" s="169">
        <v>0</v>
      </c>
      <c r="AE36" s="169">
        <v>0</v>
      </c>
      <c r="AF36" s="169">
        <v>0</v>
      </c>
      <c r="AG36" s="169">
        <v>0</v>
      </c>
      <c r="AH36" s="169">
        <v>1</v>
      </c>
      <c r="AI36" s="169">
        <v>0</v>
      </c>
      <c r="AJ36" s="169">
        <v>0</v>
      </c>
      <c r="AK36" s="169">
        <v>0</v>
      </c>
      <c r="AL36" s="169">
        <v>0</v>
      </c>
      <c r="AM36" s="169">
        <v>0</v>
      </c>
      <c r="AN36" s="169">
        <v>0</v>
      </c>
      <c r="AO36" s="169">
        <v>0</v>
      </c>
      <c r="AP36" s="169">
        <v>0</v>
      </c>
      <c r="AQ36" s="169">
        <v>0</v>
      </c>
      <c r="AR36" s="169">
        <v>0</v>
      </c>
      <c r="AS36" s="169">
        <v>0</v>
      </c>
      <c r="AT36" s="169">
        <v>0</v>
      </c>
      <c r="AU36" s="169">
        <v>0</v>
      </c>
      <c r="AV36" s="169">
        <v>0</v>
      </c>
      <c r="AW36" s="169">
        <v>0</v>
      </c>
      <c r="AX36" s="169">
        <v>0</v>
      </c>
      <c r="AY36" s="169">
        <v>0</v>
      </c>
      <c r="AZ36" s="169">
        <v>0</v>
      </c>
      <c r="BA36" s="169">
        <v>0</v>
      </c>
      <c r="BB36" s="169">
        <v>0</v>
      </c>
      <c r="BC36" s="169">
        <v>0</v>
      </c>
      <c r="BD36" s="169">
        <v>0</v>
      </c>
      <c r="BE36" s="169">
        <v>0</v>
      </c>
      <c r="BF36" s="169">
        <v>0</v>
      </c>
      <c r="BG36" s="169">
        <v>0</v>
      </c>
      <c r="BH36" s="169">
        <v>0</v>
      </c>
      <c r="BI36" s="169">
        <v>0</v>
      </c>
      <c r="BJ36" s="169">
        <v>0</v>
      </c>
      <c r="BK36" s="169">
        <v>0</v>
      </c>
      <c r="BL36" s="169">
        <v>0</v>
      </c>
      <c r="BM36" s="169">
        <v>0</v>
      </c>
      <c r="BN36" s="169">
        <v>0</v>
      </c>
      <c r="BO36" s="169">
        <v>0</v>
      </c>
      <c r="BP36" s="169">
        <v>0</v>
      </c>
      <c r="BQ36" s="169">
        <v>0</v>
      </c>
      <c r="BR36" s="169">
        <v>0</v>
      </c>
      <c r="BS36" s="169">
        <v>0</v>
      </c>
      <c r="BT36" s="169">
        <v>0</v>
      </c>
      <c r="BU36" s="169">
        <v>0</v>
      </c>
      <c r="BV36" s="169">
        <v>0</v>
      </c>
      <c r="BW36" s="169">
        <v>0</v>
      </c>
      <c r="BX36" s="169">
        <v>0</v>
      </c>
      <c r="BY36" s="169">
        <v>0</v>
      </c>
      <c r="BZ36" s="169">
        <v>0</v>
      </c>
      <c r="CA36" s="169">
        <v>0</v>
      </c>
      <c r="CB36" s="169">
        <v>0</v>
      </c>
      <c r="CC36" s="169">
        <v>0</v>
      </c>
      <c r="CD36" s="169">
        <v>0</v>
      </c>
      <c r="CE36" s="169">
        <v>0</v>
      </c>
      <c r="CF36" s="169">
        <v>0</v>
      </c>
      <c r="CG36" s="169">
        <v>0</v>
      </c>
      <c r="CH36" s="169">
        <v>0</v>
      </c>
      <c r="CI36" s="169">
        <v>0</v>
      </c>
      <c r="CJ36" s="169">
        <v>0</v>
      </c>
      <c r="CK36" s="169">
        <v>0</v>
      </c>
      <c r="CL36" s="169">
        <v>0</v>
      </c>
      <c r="CM36" s="169">
        <v>0</v>
      </c>
      <c r="CN36" s="169">
        <v>0</v>
      </c>
      <c r="CO36" s="169">
        <v>0</v>
      </c>
      <c r="CP36" s="169">
        <v>0</v>
      </c>
      <c r="CQ36" s="169">
        <v>0</v>
      </c>
    </row>
    <row r="37" spans="1:95" x14ac:dyDescent="0.2">
      <c r="A37" s="6"/>
      <c r="B37" s="1">
        <v>39</v>
      </c>
      <c r="C37" s="168">
        <v>2.6</v>
      </c>
      <c r="E37" s="1">
        <v>39</v>
      </c>
      <c r="F37" s="169">
        <v>0</v>
      </c>
      <c r="G37" s="169">
        <v>0</v>
      </c>
      <c r="H37" s="169">
        <v>0</v>
      </c>
      <c r="I37" s="169">
        <v>0</v>
      </c>
      <c r="J37" s="169">
        <v>0</v>
      </c>
      <c r="K37" s="169">
        <v>0</v>
      </c>
      <c r="L37" s="169">
        <v>0</v>
      </c>
      <c r="M37" s="169">
        <v>0</v>
      </c>
      <c r="N37" s="169">
        <v>0</v>
      </c>
      <c r="O37" s="169">
        <v>0</v>
      </c>
      <c r="P37" s="169">
        <v>0.25</v>
      </c>
      <c r="Q37" s="169">
        <v>0</v>
      </c>
      <c r="R37" s="169">
        <v>0</v>
      </c>
      <c r="S37" s="169">
        <v>0.25</v>
      </c>
      <c r="T37" s="169">
        <v>0</v>
      </c>
      <c r="U37" s="169">
        <v>0.25</v>
      </c>
      <c r="V37" s="169">
        <v>0</v>
      </c>
      <c r="W37" s="169">
        <v>0</v>
      </c>
      <c r="X37" s="169">
        <v>0</v>
      </c>
      <c r="Y37" s="169">
        <v>0.25</v>
      </c>
      <c r="Z37" s="169">
        <v>0</v>
      </c>
      <c r="AA37" s="169">
        <v>0</v>
      </c>
      <c r="AB37" s="169">
        <v>0</v>
      </c>
      <c r="AC37" s="169">
        <v>0</v>
      </c>
      <c r="AD37" s="169">
        <v>0.25</v>
      </c>
      <c r="AE37" s="169">
        <v>0</v>
      </c>
      <c r="AF37" s="169">
        <v>0</v>
      </c>
      <c r="AG37" s="169">
        <v>0.25</v>
      </c>
      <c r="AH37" s="169">
        <v>0</v>
      </c>
      <c r="AI37" s="169">
        <v>1</v>
      </c>
      <c r="AJ37" s="169">
        <v>0</v>
      </c>
      <c r="AK37" s="169">
        <v>0</v>
      </c>
      <c r="AL37" s="169">
        <v>0</v>
      </c>
      <c r="AM37" s="169">
        <v>0</v>
      </c>
      <c r="AN37" s="169">
        <v>0.25</v>
      </c>
      <c r="AO37" s="169">
        <v>0</v>
      </c>
      <c r="AP37" s="169">
        <v>0</v>
      </c>
      <c r="AQ37" s="169">
        <v>0</v>
      </c>
      <c r="AR37" s="169">
        <v>0</v>
      </c>
      <c r="AS37" s="169">
        <v>0</v>
      </c>
      <c r="AT37" s="169">
        <v>0</v>
      </c>
      <c r="AU37" s="169">
        <v>0</v>
      </c>
      <c r="AV37" s="169">
        <v>0</v>
      </c>
      <c r="AW37" s="169">
        <v>0</v>
      </c>
      <c r="AX37" s="169">
        <v>0</v>
      </c>
      <c r="AY37" s="169">
        <v>0</v>
      </c>
      <c r="AZ37" s="169">
        <v>0</v>
      </c>
      <c r="BA37" s="169">
        <v>0</v>
      </c>
      <c r="BB37" s="169">
        <v>0</v>
      </c>
      <c r="BC37" s="169">
        <v>0</v>
      </c>
      <c r="BD37" s="169">
        <v>0</v>
      </c>
      <c r="BE37" s="169">
        <v>0</v>
      </c>
      <c r="BF37" s="169">
        <v>0</v>
      </c>
      <c r="BG37" s="169">
        <v>0.25</v>
      </c>
      <c r="BH37" s="169">
        <v>0</v>
      </c>
      <c r="BI37" s="169">
        <v>0</v>
      </c>
      <c r="BJ37" s="169">
        <v>0.25</v>
      </c>
      <c r="BK37" s="169">
        <v>1</v>
      </c>
      <c r="BL37" s="169">
        <v>0</v>
      </c>
      <c r="BM37" s="169">
        <v>0</v>
      </c>
      <c r="BN37" s="169">
        <v>0</v>
      </c>
      <c r="BO37" s="169">
        <v>0</v>
      </c>
      <c r="BP37" s="169">
        <v>0</v>
      </c>
      <c r="BQ37" s="169">
        <v>0</v>
      </c>
      <c r="BR37" s="169">
        <v>0</v>
      </c>
      <c r="BS37" s="169">
        <v>0</v>
      </c>
      <c r="BT37" s="169">
        <v>0</v>
      </c>
      <c r="BU37" s="169">
        <v>0</v>
      </c>
      <c r="BV37" s="169">
        <v>0</v>
      </c>
      <c r="BW37" s="169">
        <v>0</v>
      </c>
      <c r="BX37" s="169">
        <v>0</v>
      </c>
      <c r="BY37" s="169">
        <v>0</v>
      </c>
      <c r="BZ37" s="169">
        <v>0</v>
      </c>
      <c r="CA37" s="169">
        <v>0</v>
      </c>
      <c r="CB37" s="169">
        <v>0</v>
      </c>
      <c r="CC37" s="169">
        <v>0</v>
      </c>
      <c r="CD37" s="169">
        <v>0</v>
      </c>
      <c r="CE37" s="169">
        <v>0</v>
      </c>
      <c r="CF37" s="169">
        <v>0</v>
      </c>
      <c r="CG37" s="169">
        <v>0.25</v>
      </c>
      <c r="CH37" s="169">
        <v>0</v>
      </c>
      <c r="CI37" s="169">
        <v>0</v>
      </c>
      <c r="CJ37" s="169">
        <v>0</v>
      </c>
      <c r="CK37" s="169">
        <v>0</v>
      </c>
      <c r="CL37" s="169">
        <v>0</v>
      </c>
      <c r="CM37" s="169">
        <v>0</v>
      </c>
      <c r="CN37" s="169">
        <v>0</v>
      </c>
      <c r="CO37" s="169">
        <v>0</v>
      </c>
      <c r="CP37" s="169">
        <v>0.25</v>
      </c>
      <c r="CQ37" s="169">
        <v>0</v>
      </c>
    </row>
    <row r="38" spans="1:95" x14ac:dyDescent="0.2">
      <c r="A38" s="6"/>
      <c r="B38" s="1">
        <v>40</v>
      </c>
      <c r="C38" s="168">
        <v>0.4</v>
      </c>
      <c r="E38" s="1">
        <v>40</v>
      </c>
      <c r="F38" s="169">
        <v>0</v>
      </c>
      <c r="G38" s="169">
        <v>0</v>
      </c>
      <c r="H38" s="169">
        <v>0</v>
      </c>
      <c r="I38" s="169">
        <v>0</v>
      </c>
      <c r="J38" s="169">
        <v>0</v>
      </c>
      <c r="K38" s="169">
        <v>0</v>
      </c>
      <c r="L38" s="169">
        <v>0.25</v>
      </c>
      <c r="M38" s="169">
        <v>0</v>
      </c>
      <c r="N38" s="169">
        <v>0</v>
      </c>
      <c r="O38" s="169">
        <v>0</v>
      </c>
      <c r="P38" s="169">
        <v>0</v>
      </c>
      <c r="Q38" s="169">
        <v>0</v>
      </c>
      <c r="R38" s="169">
        <v>0</v>
      </c>
      <c r="S38" s="169">
        <v>0</v>
      </c>
      <c r="T38" s="169">
        <v>0.25</v>
      </c>
      <c r="U38" s="169">
        <v>0</v>
      </c>
      <c r="V38" s="169">
        <v>0</v>
      </c>
      <c r="W38" s="169">
        <v>0</v>
      </c>
      <c r="X38" s="169">
        <v>0</v>
      </c>
      <c r="Y38" s="169">
        <v>0</v>
      </c>
      <c r="Z38" s="169">
        <v>0</v>
      </c>
      <c r="AA38" s="169">
        <v>0</v>
      </c>
      <c r="AB38" s="169">
        <v>0</v>
      </c>
      <c r="AC38" s="169">
        <v>0</v>
      </c>
      <c r="AD38" s="169">
        <v>0</v>
      </c>
      <c r="AE38" s="169">
        <v>0</v>
      </c>
      <c r="AF38" s="169">
        <v>0</v>
      </c>
      <c r="AG38" s="169">
        <v>0</v>
      </c>
      <c r="AH38" s="169">
        <v>0</v>
      </c>
      <c r="AI38" s="169">
        <v>0</v>
      </c>
      <c r="AJ38" s="169">
        <v>1</v>
      </c>
      <c r="AK38" s="169">
        <v>0</v>
      </c>
      <c r="AL38" s="169">
        <v>0</v>
      </c>
      <c r="AM38" s="169">
        <v>0.25</v>
      </c>
      <c r="AN38" s="169">
        <v>0</v>
      </c>
      <c r="AO38" s="169">
        <v>0.25</v>
      </c>
      <c r="AP38" s="169">
        <v>0</v>
      </c>
      <c r="AQ38" s="169">
        <v>0</v>
      </c>
      <c r="AR38" s="169">
        <v>0</v>
      </c>
      <c r="AS38" s="169">
        <v>0.25</v>
      </c>
      <c r="AT38" s="169">
        <v>0</v>
      </c>
      <c r="AU38" s="169">
        <v>0</v>
      </c>
      <c r="AV38" s="169">
        <v>0</v>
      </c>
      <c r="AW38" s="169">
        <v>0</v>
      </c>
      <c r="AX38" s="169">
        <v>0</v>
      </c>
      <c r="AY38" s="169">
        <v>0</v>
      </c>
      <c r="AZ38" s="169">
        <v>0</v>
      </c>
      <c r="BA38" s="169">
        <v>0</v>
      </c>
      <c r="BB38" s="169">
        <v>0</v>
      </c>
      <c r="BC38" s="169">
        <v>0</v>
      </c>
      <c r="BD38" s="169">
        <v>0</v>
      </c>
      <c r="BE38" s="169">
        <v>0</v>
      </c>
      <c r="BF38" s="169">
        <v>0</v>
      </c>
      <c r="BG38" s="169">
        <v>0</v>
      </c>
      <c r="BH38" s="169">
        <v>0</v>
      </c>
      <c r="BI38" s="169">
        <v>0</v>
      </c>
      <c r="BJ38" s="169">
        <v>0</v>
      </c>
      <c r="BK38" s="169">
        <v>0</v>
      </c>
      <c r="BL38" s="169">
        <v>0</v>
      </c>
      <c r="BM38" s="169">
        <v>0</v>
      </c>
      <c r="BN38" s="169">
        <v>0</v>
      </c>
      <c r="BO38" s="169">
        <v>0</v>
      </c>
      <c r="BP38" s="169">
        <v>0.5</v>
      </c>
      <c r="BQ38" s="169">
        <v>0</v>
      </c>
      <c r="BR38" s="169">
        <v>0</v>
      </c>
      <c r="BS38" s="169">
        <v>0</v>
      </c>
      <c r="BT38" s="169">
        <v>0.5</v>
      </c>
      <c r="BU38" s="169">
        <v>0</v>
      </c>
      <c r="BV38" s="169">
        <v>0</v>
      </c>
      <c r="BW38" s="169">
        <v>0</v>
      </c>
      <c r="BX38" s="169">
        <v>0</v>
      </c>
      <c r="BY38" s="169">
        <v>0</v>
      </c>
      <c r="BZ38" s="169">
        <v>0</v>
      </c>
      <c r="CA38" s="169">
        <v>0</v>
      </c>
      <c r="CB38" s="169">
        <v>0</v>
      </c>
      <c r="CC38" s="169">
        <v>0</v>
      </c>
      <c r="CD38" s="169">
        <v>0.25</v>
      </c>
      <c r="CE38" s="169">
        <v>0.25</v>
      </c>
      <c r="CF38" s="169">
        <v>0</v>
      </c>
      <c r="CG38" s="169">
        <v>0</v>
      </c>
      <c r="CH38" s="169">
        <v>0.5</v>
      </c>
      <c r="CI38" s="169">
        <v>0</v>
      </c>
      <c r="CJ38" s="169">
        <v>0.25</v>
      </c>
      <c r="CK38" s="169">
        <v>0.25</v>
      </c>
      <c r="CL38" s="169">
        <v>0</v>
      </c>
      <c r="CM38" s="169">
        <v>0</v>
      </c>
      <c r="CN38" s="169">
        <v>0</v>
      </c>
      <c r="CO38" s="169">
        <v>0</v>
      </c>
      <c r="CP38" s="169">
        <v>0.25</v>
      </c>
      <c r="CQ38" s="169">
        <v>0</v>
      </c>
    </row>
    <row r="39" spans="1:95" x14ac:dyDescent="0.2">
      <c r="A39" s="6"/>
      <c r="B39" s="1">
        <v>41</v>
      </c>
      <c r="C39" s="168">
        <v>13.4</v>
      </c>
      <c r="E39" s="1">
        <v>41</v>
      </c>
      <c r="F39" s="169">
        <v>0</v>
      </c>
      <c r="G39" s="169">
        <v>0</v>
      </c>
      <c r="H39" s="169">
        <v>0</v>
      </c>
      <c r="I39" s="169">
        <v>0</v>
      </c>
      <c r="J39" s="169">
        <v>0</v>
      </c>
      <c r="K39" s="169">
        <v>0</v>
      </c>
      <c r="L39" s="169">
        <v>0</v>
      </c>
      <c r="M39" s="169">
        <v>0</v>
      </c>
      <c r="N39" s="169">
        <v>0</v>
      </c>
      <c r="O39" s="169">
        <v>0</v>
      </c>
      <c r="P39" s="169">
        <v>0</v>
      </c>
      <c r="Q39" s="169">
        <v>0</v>
      </c>
      <c r="R39" s="169">
        <v>0</v>
      </c>
      <c r="S39" s="169">
        <v>0</v>
      </c>
      <c r="T39" s="169">
        <v>0</v>
      </c>
      <c r="U39" s="169">
        <v>0</v>
      </c>
      <c r="V39" s="169">
        <v>0</v>
      </c>
      <c r="W39" s="169">
        <v>0</v>
      </c>
      <c r="X39" s="169">
        <v>0</v>
      </c>
      <c r="Y39" s="169">
        <v>0</v>
      </c>
      <c r="Z39" s="169">
        <v>0</v>
      </c>
      <c r="AA39" s="169">
        <v>0</v>
      </c>
      <c r="AB39" s="169">
        <v>0</v>
      </c>
      <c r="AC39" s="169">
        <v>0</v>
      </c>
      <c r="AD39" s="169">
        <v>0</v>
      </c>
      <c r="AE39" s="169">
        <v>0</v>
      </c>
      <c r="AF39" s="169">
        <v>0</v>
      </c>
      <c r="AG39" s="169">
        <v>0</v>
      </c>
      <c r="AH39" s="169">
        <v>0</v>
      </c>
      <c r="AI39" s="169">
        <v>0</v>
      </c>
      <c r="AJ39" s="169">
        <v>0</v>
      </c>
      <c r="AK39" s="169">
        <v>1</v>
      </c>
      <c r="AL39" s="169">
        <v>0</v>
      </c>
      <c r="AM39" s="169">
        <v>0</v>
      </c>
      <c r="AN39" s="169">
        <v>0</v>
      </c>
      <c r="AO39" s="169">
        <v>0</v>
      </c>
      <c r="AP39" s="169">
        <v>0</v>
      </c>
      <c r="AQ39" s="169">
        <v>0</v>
      </c>
      <c r="AR39" s="169">
        <v>0.25</v>
      </c>
      <c r="AS39" s="169">
        <v>0</v>
      </c>
      <c r="AT39" s="169">
        <v>0</v>
      </c>
      <c r="AU39" s="169">
        <v>0</v>
      </c>
      <c r="AV39" s="169">
        <v>0</v>
      </c>
      <c r="AW39" s="169">
        <v>0</v>
      </c>
      <c r="AX39" s="169">
        <v>0</v>
      </c>
      <c r="AY39" s="169">
        <v>0</v>
      </c>
      <c r="AZ39" s="169">
        <v>0</v>
      </c>
      <c r="BA39" s="169">
        <v>0</v>
      </c>
      <c r="BB39" s="169">
        <v>0</v>
      </c>
      <c r="BC39" s="169">
        <v>0</v>
      </c>
      <c r="BD39" s="169">
        <v>0</v>
      </c>
      <c r="BE39" s="169">
        <v>0</v>
      </c>
      <c r="BF39" s="169">
        <v>0</v>
      </c>
      <c r="BG39" s="169">
        <v>0.75</v>
      </c>
      <c r="BH39" s="169">
        <v>0.25</v>
      </c>
      <c r="BI39" s="169">
        <v>0</v>
      </c>
      <c r="BJ39" s="169">
        <v>0</v>
      </c>
      <c r="BK39" s="169">
        <v>0</v>
      </c>
      <c r="BL39" s="169">
        <v>0</v>
      </c>
      <c r="BM39" s="169">
        <v>0</v>
      </c>
      <c r="BN39" s="169">
        <v>0</v>
      </c>
      <c r="BO39" s="169">
        <v>0</v>
      </c>
      <c r="BP39" s="169">
        <v>0</v>
      </c>
      <c r="BQ39" s="169">
        <v>0</v>
      </c>
      <c r="BR39" s="169">
        <v>0</v>
      </c>
      <c r="BS39" s="169">
        <v>0</v>
      </c>
      <c r="BT39" s="169">
        <v>0</v>
      </c>
      <c r="BU39" s="169">
        <v>0</v>
      </c>
      <c r="BV39" s="169">
        <v>0</v>
      </c>
      <c r="BW39" s="169">
        <v>0</v>
      </c>
      <c r="BX39" s="169">
        <v>0</v>
      </c>
      <c r="BY39" s="169">
        <v>0</v>
      </c>
      <c r="BZ39" s="169">
        <v>0</v>
      </c>
      <c r="CA39" s="169">
        <v>0</v>
      </c>
      <c r="CB39" s="169">
        <v>0</v>
      </c>
      <c r="CC39" s="169">
        <v>0</v>
      </c>
      <c r="CD39" s="169">
        <v>0</v>
      </c>
      <c r="CE39" s="169">
        <v>0</v>
      </c>
      <c r="CF39" s="169">
        <v>0</v>
      </c>
      <c r="CG39" s="169">
        <v>0</v>
      </c>
      <c r="CH39" s="169">
        <v>0</v>
      </c>
      <c r="CI39" s="169">
        <v>0</v>
      </c>
      <c r="CJ39" s="169">
        <v>0</v>
      </c>
      <c r="CK39" s="169">
        <v>0</v>
      </c>
      <c r="CL39" s="169">
        <v>0</v>
      </c>
      <c r="CM39" s="169">
        <v>0</v>
      </c>
      <c r="CN39" s="169">
        <v>0</v>
      </c>
      <c r="CO39" s="169">
        <v>0</v>
      </c>
      <c r="CP39" s="169">
        <v>0</v>
      </c>
      <c r="CQ39" s="169">
        <v>0</v>
      </c>
    </row>
    <row r="40" spans="1:95" x14ac:dyDescent="0.2">
      <c r="A40" s="6"/>
      <c r="B40" s="1">
        <v>42</v>
      </c>
      <c r="C40" s="168">
        <v>12</v>
      </c>
      <c r="E40" s="1">
        <v>42</v>
      </c>
      <c r="F40" s="169">
        <v>0</v>
      </c>
      <c r="G40" s="169">
        <v>0</v>
      </c>
      <c r="H40" s="169">
        <v>0</v>
      </c>
      <c r="I40" s="169">
        <v>0</v>
      </c>
      <c r="J40" s="169">
        <v>0</v>
      </c>
      <c r="K40" s="169">
        <v>0</v>
      </c>
      <c r="L40" s="169">
        <v>0</v>
      </c>
      <c r="M40" s="169">
        <v>0</v>
      </c>
      <c r="N40" s="169">
        <v>0</v>
      </c>
      <c r="O40" s="169">
        <v>0</v>
      </c>
      <c r="P40" s="169">
        <v>0</v>
      </c>
      <c r="Q40" s="169">
        <v>0</v>
      </c>
      <c r="R40" s="169">
        <v>0</v>
      </c>
      <c r="S40" s="169">
        <v>0</v>
      </c>
      <c r="T40" s="169">
        <v>0</v>
      </c>
      <c r="U40" s="169">
        <v>0</v>
      </c>
      <c r="V40" s="169">
        <v>0</v>
      </c>
      <c r="W40" s="169">
        <v>0</v>
      </c>
      <c r="X40" s="169">
        <v>0</v>
      </c>
      <c r="Y40" s="169">
        <v>0</v>
      </c>
      <c r="Z40" s="169">
        <v>0</v>
      </c>
      <c r="AA40" s="169">
        <v>0</v>
      </c>
      <c r="AB40" s="169">
        <v>0</v>
      </c>
      <c r="AC40" s="169">
        <v>0</v>
      </c>
      <c r="AD40" s="169">
        <v>0</v>
      </c>
      <c r="AE40" s="169">
        <v>0</v>
      </c>
      <c r="AF40" s="169">
        <v>0</v>
      </c>
      <c r="AG40" s="169">
        <v>0</v>
      </c>
      <c r="AH40" s="169">
        <v>0</v>
      </c>
      <c r="AI40" s="169">
        <v>0</v>
      </c>
      <c r="AJ40" s="169">
        <v>0</v>
      </c>
      <c r="AK40" s="169">
        <v>0</v>
      </c>
      <c r="AL40" s="169">
        <v>1</v>
      </c>
      <c r="AM40" s="169">
        <v>0</v>
      </c>
      <c r="AN40" s="169">
        <v>0</v>
      </c>
      <c r="AO40" s="169">
        <v>0</v>
      </c>
      <c r="AP40" s="169">
        <v>0</v>
      </c>
      <c r="AQ40" s="169">
        <v>0</v>
      </c>
      <c r="AR40" s="169">
        <v>0</v>
      </c>
      <c r="AS40" s="169">
        <v>0</v>
      </c>
      <c r="AT40" s="169">
        <v>0</v>
      </c>
      <c r="AU40" s="169">
        <v>0</v>
      </c>
      <c r="AV40" s="169">
        <v>0</v>
      </c>
      <c r="AW40" s="169">
        <v>0</v>
      </c>
      <c r="AX40" s="169">
        <v>0</v>
      </c>
      <c r="AY40" s="169">
        <v>0</v>
      </c>
      <c r="AZ40" s="169">
        <v>0</v>
      </c>
      <c r="BA40" s="169">
        <v>0</v>
      </c>
      <c r="BB40" s="169">
        <v>0</v>
      </c>
      <c r="BC40" s="169">
        <v>0</v>
      </c>
      <c r="BD40" s="169">
        <v>0</v>
      </c>
      <c r="BE40" s="169">
        <v>0</v>
      </c>
      <c r="BF40" s="169">
        <v>0</v>
      </c>
      <c r="BG40" s="169">
        <v>0</v>
      </c>
      <c r="BH40" s="169">
        <v>0</v>
      </c>
      <c r="BI40" s="169">
        <v>0</v>
      </c>
      <c r="BJ40" s="169">
        <v>0</v>
      </c>
      <c r="BK40" s="169">
        <v>0</v>
      </c>
      <c r="BL40" s="169">
        <v>0</v>
      </c>
      <c r="BM40" s="169">
        <v>0</v>
      </c>
      <c r="BN40" s="169">
        <v>0</v>
      </c>
      <c r="BO40" s="169">
        <v>0</v>
      </c>
      <c r="BP40" s="169">
        <v>0</v>
      </c>
      <c r="BQ40" s="169">
        <v>0</v>
      </c>
      <c r="BR40" s="169">
        <v>0</v>
      </c>
      <c r="BS40" s="169">
        <v>0</v>
      </c>
      <c r="BT40" s="169">
        <v>0</v>
      </c>
      <c r="BU40" s="169">
        <v>0</v>
      </c>
      <c r="BV40" s="169">
        <v>0</v>
      </c>
      <c r="BW40" s="169">
        <v>0</v>
      </c>
      <c r="BX40" s="169">
        <v>0</v>
      </c>
      <c r="BY40" s="169">
        <v>0</v>
      </c>
      <c r="BZ40" s="169">
        <v>0</v>
      </c>
      <c r="CA40" s="169">
        <v>0</v>
      </c>
      <c r="CB40" s="169">
        <v>0</v>
      </c>
      <c r="CC40" s="169">
        <v>0</v>
      </c>
      <c r="CD40" s="169">
        <v>0</v>
      </c>
      <c r="CE40" s="169">
        <v>0</v>
      </c>
      <c r="CF40" s="169">
        <v>0</v>
      </c>
      <c r="CG40" s="169">
        <v>0</v>
      </c>
      <c r="CH40" s="169">
        <v>0</v>
      </c>
      <c r="CI40" s="169">
        <v>0</v>
      </c>
      <c r="CJ40" s="169">
        <v>0</v>
      </c>
      <c r="CK40" s="169">
        <v>0</v>
      </c>
      <c r="CL40" s="169">
        <v>0</v>
      </c>
      <c r="CM40" s="169">
        <v>0</v>
      </c>
      <c r="CN40" s="169">
        <v>0</v>
      </c>
      <c r="CO40" s="169">
        <v>0</v>
      </c>
      <c r="CP40" s="169">
        <v>0</v>
      </c>
      <c r="CQ40" s="169">
        <v>0</v>
      </c>
    </row>
    <row r="41" spans="1:95" x14ac:dyDescent="0.2">
      <c r="A41" s="6"/>
      <c r="B41" s="1">
        <v>43</v>
      </c>
      <c r="C41" s="168">
        <v>0.3</v>
      </c>
      <c r="E41" s="1">
        <v>43</v>
      </c>
      <c r="F41" s="169">
        <v>0</v>
      </c>
      <c r="G41" s="169">
        <v>0</v>
      </c>
      <c r="H41" s="169">
        <v>0</v>
      </c>
      <c r="I41" s="169">
        <v>0</v>
      </c>
      <c r="J41" s="169">
        <v>0</v>
      </c>
      <c r="K41" s="169">
        <v>0</v>
      </c>
      <c r="L41" s="169">
        <v>0.25</v>
      </c>
      <c r="M41" s="169">
        <v>0</v>
      </c>
      <c r="N41" s="169">
        <v>0</v>
      </c>
      <c r="O41" s="169">
        <v>0</v>
      </c>
      <c r="P41" s="169">
        <v>0</v>
      </c>
      <c r="Q41" s="169">
        <v>0</v>
      </c>
      <c r="R41" s="169">
        <v>0</v>
      </c>
      <c r="S41" s="169">
        <v>0.25</v>
      </c>
      <c r="T41" s="169">
        <v>0</v>
      </c>
      <c r="U41" s="169">
        <v>0</v>
      </c>
      <c r="V41" s="169">
        <v>0</v>
      </c>
      <c r="W41" s="169">
        <v>0</v>
      </c>
      <c r="X41" s="169">
        <v>0</v>
      </c>
      <c r="Y41" s="169">
        <v>0</v>
      </c>
      <c r="Z41" s="169">
        <v>0</v>
      </c>
      <c r="AA41" s="169">
        <v>0.25</v>
      </c>
      <c r="AB41" s="169">
        <v>0.25</v>
      </c>
      <c r="AC41" s="169">
        <v>0</v>
      </c>
      <c r="AD41" s="169">
        <v>0</v>
      </c>
      <c r="AE41" s="169">
        <v>0</v>
      </c>
      <c r="AF41" s="169">
        <v>0</v>
      </c>
      <c r="AG41" s="169">
        <v>0</v>
      </c>
      <c r="AH41" s="169">
        <v>0</v>
      </c>
      <c r="AI41" s="169">
        <v>0</v>
      </c>
      <c r="AJ41" s="169">
        <v>0.25</v>
      </c>
      <c r="AK41" s="169">
        <v>0</v>
      </c>
      <c r="AL41" s="169">
        <v>0</v>
      </c>
      <c r="AM41" s="169">
        <v>1</v>
      </c>
      <c r="AN41" s="169">
        <v>0</v>
      </c>
      <c r="AO41" s="169">
        <v>0.25</v>
      </c>
      <c r="AP41" s="169">
        <v>0</v>
      </c>
      <c r="AQ41" s="169">
        <v>0</v>
      </c>
      <c r="AR41" s="169">
        <v>0</v>
      </c>
      <c r="AS41" s="169">
        <v>0.25</v>
      </c>
      <c r="AT41" s="169">
        <v>0</v>
      </c>
      <c r="AU41" s="169">
        <v>0</v>
      </c>
      <c r="AV41" s="169">
        <v>0</v>
      </c>
      <c r="AW41" s="169">
        <v>0</v>
      </c>
      <c r="AX41" s="169">
        <v>0</v>
      </c>
      <c r="AY41" s="169">
        <v>0</v>
      </c>
      <c r="AZ41" s="169">
        <v>0</v>
      </c>
      <c r="BA41" s="169">
        <v>0</v>
      </c>
      <c r="BB41" s="169">
        <v>0</v>
      </c>
      <c r="BC41" s="169">
        <v>0</v>
      </c>
      <c r="BD41" s="169">
        <v>0</v>
      </c>
      <c r="BE41" s="169">
        <v>0</v>
      </c>
      <c r="BF41" s="169">
        <v>0.25</v>
      </c>
      <c r="BG41" s="169">
        <v>0.25</v>
      </c>
      <c r="BH41" s="169">
        <v>0</v>
      </c>
      <c r="BI41" s="169">
        <v>0</v>
      </c>
      <c r="BJ41" s="169">
        <v>0</v>
      </c>
      <c r="BK41" s="169">
        <v>0</v>
      </c>
      <c r="BL41" s="169">
        <v>0</v>
      </c>
      <c r="BM41" s="169">
        <v>0</v>
      </c>
      <c r="BN41" s="169">
        <v>0</v>
      </c>
      <c r="BO41" s="169">
        <v>0</v>
      </c>
      <c r="BP41" s="169">
        <v>0</v>
      </c>
      <c r="BQ41" s="169">
        <v>0</v>
      </c>
      <c r="BR41" s="169">
        <v>0</v>
      </c>
      <c r="BS41" s="169">
        <v>0</v>
      </c>
      <c r="BT41" s="169">
        <v>0.5</v>
      </c>
      <c r="BU41" s="169">
        <v>0</v>
      </c>
      <c r="BV41" s="169">
        <v>0</v>
      </c>
      <c r="BW41" s="169">
        <v>0</v>
      </c>
      <c r="BX41" s="169">
        <v>0</v>
      </c>
      <c r="BY41" s="169">
        <v>0</v>
      </c>
      <c r="BZ41" s="169">
        <v>0</v>
      </c>
      <c r="CA41" s="169">
        <v>0</v>
      </c>
      <c r="CB41" s="169">
        <v>0</v>
      </c>
      <c r="CC41" s="169">
        <v>0</v>
      </c>
      <c r="CD41" s="169">
        <v>0.25</v>
      </c>
      <c r="CE41" s="169">
        <v>0</v>
      </c>
      <c r="CF41" s="169">
        <v>0</v>
      </c>
      <c r="CG41" s="169">
        <v>0</v>
      </c>
      <c r="CH41" s="169">
        <v>0.5</v>
      </c>
      <c r="CI41" s="169">
        <v>0</v>
      </c>
      <c r="CJ41" s="169">
        <v>0.25</v>
      </c>
      <c r="CK41" s="169">
        <v>0.25</v>
      </c>
      <c r="CL41" s="169">
        <v>0</v>
      </c>
      <c r="CM41" s="169">
        <v>0</v>
      </c>
      <c r="CN41" s="169">
        <v>0</v>
      </c>
      <c r="CO41" s="169">
        <v>0.25</v>
      </c>
      <c r="CP41" s="169">
        <v>0.25</v>
      </c>
      <c r="CQ41" s="169">
        <v>0</v>
      </c>
    </row>
    <row r="42" spans="1:95" x14ac:dyDescent="0.2">
      <c r="A42" s="6"/>
      <c r="B42" s="1">
        <v>44</v>
      </c>
      <c r="C42" s="168">
        <v>3.2</v>
      </c>
      <c r="E42" s="1">
        <v>44</v>
      </c>
      <c r="F42" s="169">
        <v>0</v>
      </c>
      <c r="G42" s="169">
        <v>0</v>
      </c>
      <c r="H42" s="169">
        <v>0</v>
      </c>
      <c r="I42" s="169">
        <v>0</v>
      </c>
      <c r="J42" s="169">
        <v>0</v>
      </c>
      <c r="K42" s="169">
        <v>0</v>
      </c>
      <c r="L42" s="169">
        <v>0</v>
      </c>
      <c r="M42" s="169">
        <v>0</v>
      </c>
      <c r="N42" s="169">
        <v>0</v>
      </c>
      <c r="O42" s="169">
        <v>0</v>
      </c>
      <c r="P42" s="169">
        <v>0.25</v>
      </c>
      <c r="Q42" s="169">
        <v>0</v>
      </c>
      <c r="R42" s="169">
        <v>0.25</v>
      </c>
      <c r="S42" s="169">
        <v>0.25</v>
      </c>
      <c r="T42" s="169">
        <v>0</v>
      </c>
      <c r="U42" s="169">
        <v>0.25</v>
      </c>
      <c r="V42" s="169">
        <v>0</v>
      </c>
      <c r="W42" s="169">
        <v>0</v>
      </c>
      <c r="X42" s="169">
        <v>0</v>
      </c>
      <c r="Y42" s="169">
        <v>0</v>
      </c>
      <c r="Z42" s="169">
        <v>0</v>
      </c>
      <c r="AA42" s="169">
        <v>0.25</v>
      </c>
      <c r="AB42" s="169">
        <v>0.25</v>
      </c>
      <c r="AC42" s="169">
        <v>0</v>
      </c>
      <c r="AD42" s="169">
        <v>0.25</v>
      </c>
      <c r="AE42" s="169">
        <v>0</v>
      </c>
      <c r="AF42" s="169">
        <v>0</v>
      </c>
      <c r="AG42" s="169">
        <v>0</v>
      </c>
      <c r="AH42" s="169">
        <v>0</v>
      </c>
      <c r="AI42" s="169">
        <v>0.25</v>
      </c>
      <c r="AJ42" s="169">
        <v>0</v>
      </c>
      <c r="AK42" s="169">
        <v>0</v>
      </c>
      <c r="AL42" s="169">
        <v>0</v>
      </c>
      <c r="AM42" s="169">
        <v>0</v>
      </c>
      <c r="AN42" s="169">
        <v>1</v>
      </c>
      <c r="AO42" s="169">
        <v>0</v>
      </c>
      <c r="AP42" s="169">
        <v>0</v>
      </c>
      <c r="AQ42" s="169">
        <v>0</v>
      </c>
      <c r="AR42" s="169">
        <v>0</v>
      </c>
      <c r="AS42" s="169">
        <v>0</v>
      </c>
      <c r="AT42" s="169">
        <v>0</v>
      </c>
      <c r="AU42" s="169">
        <v>0</v>
      </c>
      <c r="AV42" s="169">
        <v>0</v>
      </c>
      <c r="AW42" s="169">
        <v>0</v>
      </c>
      <c r="AX42" s="169">
        <v>0</v>
      </c>
      <c r="AY42" s="169">
        <v>0</v>
      </c>
      <c r="AZ42" s="169">
        <v>0</v>
      </c>
      <c r="BA42" s="169">
        <v>0</v>
      </c>
      <c r="BB42" s="169">
        <v>0</v>
      </c>
      <c r="BC42" s="169">
        <v>0</v>
      </c>
      <c r="BD42" s="169">
        <v>0</v>
      </c>
      <c r="BE42" s="169">
        <v>0</v>
      </c>
      <c r="BF42" s="169">
        <v>0.25</v>
      </c>
      <c r="BG42" s="169">
        <v>0.25</v>
      </c>
      <c r="BH42" s="169">
        <v>0</v>
      </c>
      <c r="BI42" s="169">
        <v>0</v>
      </c>
      <c r="BJ42" s="169">
        <v>0.25</v>
      </c>
      <c r="BK42" s="169">
        <v>0.25</v>
      </c>
      <c r="BL42" s="169">
        <v>0</v>
      </c>
      <c r="BM42" s="169">
        <v>0</v>
      </c>
      <c r="BN42" s="169">
        <v>0</v>
      </c>
      <c r="BO42" s="169">
        <v>0</v>
      </c>
      <c r="BP42" s="169">
        <v>0</v>
      </c>
      <c r="BQ42" s="169">
        <v>0</v>
      </c>
      <c r="BR42" s="169">
        <v>0.25</v>
      </c>
      <c r="BS42" s="169">
        <v>0</v>
      </c>
      <c r="BT42" s="169">
        <v>0.25</v>
      </c>
      <c r="BU42" s="169">
        <v>0</v>
      </c>
      <c r="BV42" s="169">
        <v>0</v>
      </c>
      <c r="BW42" s="169">
        <v>0</v>
      </c>
      <c r="BX42" s="169">
        <v>0</v>
      </c>
      <c r="BY42" s="169">
        <v>0</v>
      </c>
      <c r="BZ42" s="169">
        <v>0</v>
      </c>
      <c r="CA42" s="169">
        <v>0</v>
      </c>
      <c r="CB42" s="169">
        <v>0</v>
      </c>
      <c r="CC42" s="169">
        <v>0</v>
      </c>
      <c r="CD42" s="169">
        <v>0</v>
      </c>
      <c r="CE42" s="169">
        <v>0</v>
      </c>
      <c r="CF42" s="169">
        <v>0</v>
      </c>
      <c r="CG42" s="169">
        <v>0.25</v>
      </c>
      <c r="CH42" s="169">
        <v>0</v>
      </c>
      <c r="CI42" s="169">
        <v>0</v>
      </c>
      <c r="CJ42" s="169">
        <v>0.25</v>
      </c>
      <c r="CK42" s="169">
        <v>0.25</v>
      </c>
      <c r="CL42" s="169">
        <v>0</v>
      </c>
      <c r="CM42" s="169">
        <v>0.25</v>
      </c>
      <c r="CN42" s="169">
        <v>0.25</v>
      </c>
      <c r="CO42" s="169">
        <v>0.25</v>
      </c>
      <c r="CP42" s="169">
        <v>0.25</v>
      </c>
      <c r="CQ42" s="169">
        <v>0</v>
      </c>
    </row>
    <row r="43" spans="1:95" x14ac:dyDescent="0.2">
      <c r="A43" s="6"/>
      <c r="B43" s="1">
        <v>45</v>
      </c>
      <c r="C43" s="168">
        <v>0.2</v>
      </c>
      <c r="E43" s="1">
        <v>45</v>
      </c>
      <c r="F43" s="169">
        <v>0</v>
      </c>
      <c r="G43" s="169">
        <v>0</v>
      </c>
      <c r="H43" s="169">
        <v>0</v>
      </c>
      <c r="I43" s="169">
        <v>0</v>
      </c>
      <c r="J43" s="169">
        <v>0</v>
      </c>
      <c r="K43" s="169">
        <v>0</v>
      </c>
      <c r="L43" s="169">
        <v>0.25</v>
      </c>
      <c r="M43" s="169">
        <v>0</v>
      </c>
      <c r="N43" s="169">
        <v>0</v>
      </c>
      <c r="O43" s="169">
        <v>0</v>
      </c>
      <c r="P43" s="169">
        <v>0</v>
      </c>
      <c r="Q43" s="169">
        <v>0</v>
      </c>
      <c r="R43" s="169">
        <v>0</v>
      </c>
      <c r="S43" s="169">
        <v>0</v>
      </c>
      <c r="T43" s="169">
        <v>0.25</v>
      </c>
      <c r="U43" s="169">
        <v>0</v>
      </c>
      <c r="V43" s="169">
        <v>0.25</v>
      </c>
      <c r="W43" s="169">
        <v>0.25</v>
      </c>
      <c r="X43" s="169">
        <v>0</v>
      </c>
      <c r="Y43" s="169">
        <v>0</v>
      </c>
      <c r="Z43" s="169">
        <v>0</v>
      </c>
      <c r="AA43" s="169">
        <v>0</v>
      </c>
      <c r="AB43" s="169">
        <v>0</v>
      </c>
      <c r="AC43" s="169">
        <v>0</v>
      </c>
      <c r="AD43" s="169">
        <v>0</v>
      </c>
      <c r="AE43" s="169">
        <v>0</v>
      </c>
      <c r="AF43" s="169">
        <v>0</v>
      </c>
      <c r="AG43" s="169">
        <v>0</v>
      </c>
      <c r="AH43" s="169">
        <v>0</v>
      </c>
      <c r="AI43" s="169">
        <v>0</v>
      </c>
      <c r="AJ43" s="169">
        <v>0.25</v>
      </c>
      <c r="AK43" s="169">
        <v>0</v>
      </c>
      <c r="AL43" s="169">
        <v>0</v>
      </c>
      <c r="AM43" s="169">
        <v>0.25</v>
      </c>
      <c r="AN43" s="169">
        <v>0</v>
      </c>
      <c r="AO43" s="169">
        <v>1</v>
      </c>
      <c r="AP43" s="169">
        <v>0</v>
      </c>
      <c r="AQ43" s="169">
        <v>0</v>
      </c>
      <c r="AR43" s="169">
        <v>0</v>
      </c>
      <c r="AS43" s="169">
        <v>0.25</v>
      </c>
      <c r="AT43" s="169">
        <v>0</v>
      </c>
      <c r="AU43" s="169">
        <v>0</v>
      </c>
      <c r="AV43" s="169">
        <v>0</v>
      </c>
      <c r="AW43" s="169">
        <v>0</v>
      </c>
      <c r="AX43" s="169">
        <v>0</v>
      </c>
      <c r="AY43" s="169">
        <v>0</v>
      </c>
      <c r="AZ43" s="169">
        <v>0</v>
      </c>
      <c r="BA43" s="169">
        <v>0</v>
      </c>
      <c r="BB43" s="169">
        <v>0</v>
      </c>
      <c r="BC43" s="169">
        <v>0</v>
      </c>
      <c r="BD43" s="169">
        <v>0</v>
      </c>
      <c r="BE43" s="169">
        <v>0</v>
      </c>
      <c r="BF43" s="169">
        <v>0</v>
      </c>
      <c r="BG43" s="169">
        <v>0</v>
      </c>
      <c r="BH43" s="169">
        <v>0</v>
      </c>
      <c r="BI43" s="169">
        <v>0</v>
      </c>
      <c r="BJ43" s="169">
        <v>0</v>
      </c>
      <c r="BK43" s="169">
        <v>0</v>
      </c>
      <c r="BL43" s="169">
        <v>0</v>
      </c>
      <c r="BM43" s="169">
        <v>0</v>
      </c>
      <c r="BN43" s="169">
        <v>0</v>
      </c>
      <c r="BO43" s="169">
        <v>0</v>
      </c>
      <c r="BP43" s="169">
        <v>0.25</v>
      </c>
      <c r="BQ43" s="169">
        <v>0</v>
      </c>
      <c r="BR43" s="169">
        <v>0</v>
      </c>
      <c r="BS43" s="169">
        <v>0</v>
      </c>
      <c r="BT43" s="169">
        <v>0.5</v>
      </c>
      <c r="BU43" s="169">
        <v>0</v>
      </c>
      <c r="BV43" s="169">
        <v>0</v>
      </c>
      <c r="BW43" s="169">
        <v>0</v>
      </c>
      <c r="BX43" s="169">
        <v>0</v>
      </c>
      <c r="BY43" s="169">
        <v>0</v>
      </c>
      <c r="BZ43" s="169">
        <v>0</v>
      </c>
      <c r="CA43" s="169">
        <v>0</v>
      </c>
      <c r="CB43" s="169">
        <v>0</v>
      </c>
      <c r="CC43" s="169">
        <v>0.25</v>
      </c>
      <c r="CD43" s="169">
        <v>0.5</v>
      </c>
      <c r="CE43" s="169">
        <v>0.25</v>
      </c>
      <c r="CF43" s="169">
        <v>0</v>
      </c>
      <c r="CG43" s="169">
        <v>0</v>
      </c>
      <c r="CH43" s="169">
        <v>0.5</v>
      </c>
      <c r="CI43" s="169">
        <v>0.25</v>
      </c>
      <c r="CJ43" s="169">
        <v>0.25</v>
      </c>
      <c r="CK43" s="169">
        <v>0.25</v>
      </c>
      <c r="CL43" s="169">
        <v>0</v>
      </c>
      <c r="CM43" s="169">
        <v>0</v>
      </c>
      <c r="CN43" s="169">
        <v>0</v>
      </c>
      <c r="CO43" s="169">
        <v>0</v>
      </c>
      <c r="CP43" s="169">
        <v>0.25</v>
      </c>
      <c r="CQ43" s="169">
        <v>0</v>
      </c>
    </row>
    <row r="44" spans="1:95" x14ac:dyDescent="0.2">
      <c r="A44" s="6"/>
      <c r="B44" s="1">
        <v>46</v>
      </c>
      <c r="C44" s="168">
        <v>10.6</v>
      </c>
      <c r="E44" s="1">
        <v>46</v>
      </c>
      <c r="F44" s="169">
        <v>0</v>
      </c>
      <c r="G44" s="169">
        <v>0</v>
      </c>
      <c r="H44" s="169">
        <v>0</v>
      </c>
      <c r="I44" s="169">
        <v>0</v>
      </c>
      <c r="J44" s="169">
        <v>0</v>
      </c>
      <c r="K44" s="169">
        <v>0</v>
      </c>
      <c r="L44" s="169">
        <v>0</v>
      </c>
      <c r="M44" s="169">
        <v>0</v>
      </c>
      <c r="N44" s="169">
        <v>0</v>
      </c>
      <c r="O44" s="169">
        <v>0</v>
      </c>
      <c r="P44" s="169">
        <v>0</v>
      </c>
      <c r="Q44" s="169">
        <v>0</v>
      </c>
      <c r="R44" s="169">
        <v>0</v>
      </c>
      <c r="S44" s="169">
        <v>0</v>
      </c>
      <c r="T44" s="169">
        <v>0</v>
      </c>
      <c r="U44" s="169">
        <v>0</v>
      </c>
      <c r="V44" s="169">
        <v>0</v>
      </c>
      <c r="W44" s="169">
        <v>0</v>
      </c>
      <c r="X44" s="169">
        <v>0</v>
      </c>
      <c r="Y44" s="169">
        <v>0</v>
      </c>
      <c r="Z44" s="169">
        <v>0</v>
      </c>
      <c r="AA44" s="169">
        <v>0</v>
      </c>
      <c r="AB44" s="169">
        <v>0</v>
      </c>
      <c r="AC44" s="169">
        <v>0</v>
      </c>
      <c r="AD44" s="169">
        <v>0</v>
      </c>
      <c r="AE44" s="169">
        <v>0</v>
      </c>
      <c r="AF44" s="169">
        <v>0</v>
      </c>
      <c r="AG44" s="169">
        <v>0</v>
      </c>
      <c r="AH44" s="169">
        <v>0</v>
      </c>
      <c r="AI44" s="169">
        <v>0</v>
      </c>
      <c r="AJ44" s="169">
        <v>0</v>
      </c>
      <c r="AK44" s="169">
        <v>0</v>
      </c>
      <c r="AL44" s="169">
        <v>0</v>
      </c>
      <c r="AM44" s="169">
        <v>0</v>
      </c>
      <c r="AN44" s="169">
        <v>0</v>
      </c>
      <c r="AO44" s="169">
        <v>0</v>
      </c>
      <c r="AP44" s="169">
        <v>1</v>
      </c>
      <c r="AQ44" s="169">
        <v>0</v>
      </c>
      <c r="AR44" s="169">
        <v>0</v>
      </c>
      <c r="AS44" s="169">
        <v>0</v>
      </c>
      <c r="AT44" s="169">
        <v>0</v>
      </c>
      <c r="AU44" s="169">
        <v>0</v>
      </c>
      <c r="AV44" s="169">
        <v>0</v>
      </c>
      <c r="AW44" s="169">
        <v>0</v>
      </c>
      <c r="AX44" s="169">
        <v>0</v>
      </c>
      <c r="AY44" s="169">
        <v>0</v>
      </c>
      <c r="AZ44" s="169">
        <v>0</v>
      </c>
      <c r="BA44" s="169">
        <v>0</v>
      </c>
      <c r="BB44" s="169">
        <v>0</v>
      </c>
      <c r="BC44" s="169">
        <v>0</v>
      </c>
      <c r="BD44" s="169">
        <v>0</v>
      </c>
      <c r="BE44" s="169">
        <v>0</v>
      </c>
      <c r="BF44" s="169">
        <v>0</v>
      </c>
      <c r="BG44" s="169">
        <v>0</v>
      </c>
      <c r="BH44" s="169">
        <v>0</v>
      </c>
      <c r="BI44" s="169">
        <v>0</v>
      </c>
      <c r="BJ44" s="169">
        <v>0</v>
      </c>
      <c r="BK44" s="169">
        <v>0</v>
      </c>
      <c r="BL44" s="169">
        <v>0</v>
      </c>
      <c r="BM44" s="169">
        <v>0</v>
      </c>
      <c r="BN44" s="169">
        <v>0</v>
      </c>
      <c r="BO44" s="169">
        <v>0</v>
      </c>
      <c r="BP44" s="169">
        <v>0</v>
      </c>
      <c r="BQ44" s="169">
        <v>0</v>
      </c>
      <c r="BR44" s="169">
        <v>0</v>
      </c>
      <c r="BS44" s="169">
        <v>0</v>
      </c>
      <c r="BT44" s="169">
        <v>0</v>
      </c>
      <c r="BU44" s="169">
        <v>0</v>
      </c>
      <c r="BV44" s="169">
        <v>0</v>
      </c>
      <c r="BW44" s="169">
        <v>0</v>
      </c>
      <c r="BX44" s="169">
        <v>0</v>
      </c>
      <c r="BY44" s="169">
        <v>0</v>
      </c>
      <c r="BZ44" s="169">
        <v>0</v>
      </c>
      <c r="CA44" s="169">
        <v>0</v>
      </c>
      <c r="CB44" s="169">
        <v>0</v>
      </c>
      <c r="CC44" s="169">
        <v>0</v>
      </c>
      <c r="CD44" s="169">
        <v>0</v>
      </c>
      <c r="CE44" s="169">
        <v>0</v>
      </c>
      <c r="CF44" s="169">
        <v>0</v>
      </c>
      <c r="CG44" s="169">
        <v>0</v>
      </c>
      <c r="CH44" s="169">
        <v>0</v>
      </c>
      <c r="CI44" s="169">
        <v>0</v>
      </c>
      <c r="CJ44" s="169">
        <v>0</v>
      </c>
      <c r="CK44" s="169">
        <v>0</v>
      </c>
      <c r="CL44" s="169">
        <v>0</v>
      </c>
      <c r="CM44" s="169">
        <v>0</v>
      </c>
      <c r="CN44" s="169">
        <v>0</v>
      </c>
      <c r="CO44" s="169">
        <v>0</v>
      </c>
      <c r="CP44" s="169">
        <v>0</v>
      </c>
      <c r="CQ44" s="169">
        <v>0</v>
      </c>
    </row>
    <row r="45" spans="1:95" x14ac:dyDescent="0.2">
      <c r="A45" s="6"/>
      <c r="B45" s="1">
        <v>47</v>
      </c>
      <c r="C45" s="168">
        <v>3.4</v>
      </c>
      <c r="E45" s="1">
        <v>47</v>
      </c>
      <c r="F45" s="169">
        <v>0</v>
      </c>
      <c r="G45" s="169">
        <v>0</v>
      </c>
      <c r="H45" s="169">
        <v>0</v>
      </c>
      <c r="I45" s="169">
        <v>0</v>
      </c>
      <c r="J45" s="169">
        <v>0</v>
      </c>
      <c r="K45" s="169">
        <v>0</v>
      </c>
      <c r="L45" s="169">
        <v>0</v>
      </c>
      <c r="M45" s="169">
        <v>0</v>
      </c>
      <c r="N45" s="169">
        <v>0</v>
      </c>
      <c r="O45" s="169">
        <v>0</v>
      </c>
      <c r="P45" s="169">
        <v>0.25</v>
      </c>
      <c r="Q45" s="169">
        <v>0</v>
      </c>
      <c r="R45" s="169">
        <v>0</v>
      </c>
      <c r="S45" s="169">
        <v>0</v>
      </c>
      <c r="T45" s="169">
        <v>0</v>
      </c>
      <c r="U45" s="169">
        <v>0.25</v>
      </c>
      <c r="V45" s="169">
        <v>0</v>
      </c>
      <c r="W45" s="169">
        <v>0</v>
      </c>
      <c r="X45" s="169">
        <v>0</v>
      </c>
      <c r="Y45" s="169">
        <v>0</v>
      </c>
      <c r="Z45" s="169">
        <v>0</v>
      </c>
      <c r="AA45" s="169">
        <v>0</v>
      </c>
      <c r="AB45" s="169">
        <v>0</v>
      </c>
      <c r="AC45" s="169">
        <v>0</v>
      </c>
      <c r="AD45" s="169">
        <v>0</v>
      </c>
      <c r="AE45" s="169">
        <v>0</v>
      </c>
      <c r="AF45" s="169">
        <v>0</v>
      </c>
      <c r="AG45" s="169">
        <v>0</v>
      </c>
      <c r="AH45" s="169">
        <v>0</v>
      </c>
      <c r="AI45" s="169">
        <v>0</v>
      </c>
      <c r="AJ45" s="169">
        <v>0</v>
      </c>
      <c r="AK45" s="169">
        <v>0</v>
      </c>
      <c r="AL45" s="169">
        <v>0</v>
      </c>
      <c r="AM45" s="169">
        <v>0</v>
      </c>
      <c r="AN45" s="169">
        <v>0</v>
      </c>
      <c r="AO45" s="169">
        <v>0</v>
      </c>
      <c r="AP45" s="169">
        <v>0</v>
      </c>
      <c r="AQ45" s="169">
        <v>1</v>
      </c>
      <c r="AR45" s="169">
        <v>0</v>
      </c>
      <c r="AS45" s="169">
        <v>0</v>
      </c>
      <c r="AT45" s="169">
        <v>0</v>
      </c>
      <c r="AU45" s="169">
        <v>0</v>
      </c>
      <c r="AV45" s="169">
        <v>0</v>
      </c>
      <c r="AW45" s="169">
        <v>0</v>
      </c>
      <c r="AX45" s="169">
        <v>0</v>
      </c>
      <c r="AY45" s="169">
        <v>0</v>
      </c>
      <c r="AZ45" s="169">
        <v>0</v>
      </c>
      <c r="BA45" s="169">
        <v>0</v>
      </c>
      <c r="BB45" s="169">
        <v>0</v>
      </c>
      <c r="BC45" s="169">
        <v>0</v>
      </c>
      <c r="BD45" s="169">
        <v>0</v>
      </c>
      <c r="BE45" s="169">
        <v>0</v>
      </c>
      <c r="BF45" s="169">
        <v>0</v>
      </c>
      <c r="BG45" s="169">
        <v>0.25</v>
      </c>
      <c r="BH45" s="169">
        <v>0</v>
      </c>
      <c r="BI45" s="169">
        <v>0</v>
      </c>
      <c r="BJ45" s="169">
        <v>0.25</v>
      </c>
      <c r="BK45" s="169">
        <v>0.25</v>
      </c>
      <c r="BL45" s="169">
        <v>0</v>
      </c>
      <c r="BM45" s="169">
        <v>0</v>
      </c>
      <c r="BN45" s="169">
        <v>0</v>
      </c>
      <c r="BO45" s="169">
        <v>0</v>
      </c>
      <c r="BP45" s="169">
        <v>0</v>
      </c>
      <c r="BQ45" s="169">
        <v>0</v>
      </c>
      <c r="BR45" s="169">
        <v>0</v>
      </c>
      <c r="BS45" s="169">
        <v>0</v>
      </c>
      <c r="BT45" s="169">
        <v>0</v>
      </c>
      <c r="BU45" s="169">
        <v>0</v>
      </c>
      <c r="BV45" s="169">
        <v>0</v>
      </c>
      <c r="BW45" s="169">
        <v>0</v>
      </c>
      <c r="BX45" s="169">
        <v>0</v>
      </c>
      <c r="BY45" s="169">
        <v>0</v>
      </c>
      <c r="BZ45" s="169">
        <v>0</v>
      </c>
      <c r="CA45" s="169">
        <v>0</v>
      </c>
      <c r="CB45" s="169">
        <v>0</v>
      </c>
      <c r="CC45" s="169">
        <v>0</v>
      </c>
      <c r="CD45" s="169">
        <v>0</v>
      </c>
      <c r="CE45" s="169">
        <v>0</v>
      </c>
      <c r="CF45" s="169">
        <v>0</v>
      </c>
      <c r="CG45" s="169">
        <v>0</v>
      </c>
      <c r="CH45" s="169">
        <v>0</v>
      </c>
      <c r="CI45" s="169">
        <v>0</v>
      </c>
      <c r="CJ45" s="169">
        <v>0</v>
      </c>
      <c r="CK45" s="169">
        <v>0</v>
      </c>
      <c r="CL45" s="169">
        <v>0</v>
      </c>
      <c r="CM45" s="169">
        <v>0</v>
      </c>
      <c r="CN45" s="169">
        <v>0</v>
      </c>
      <c r="CO45" s="169">
        <v>0</v>
      </c>
      <c r="CP45" s="169">
        <v>0</v>
      </c>
      <c r="CQ45" s="169">
        <v>0</v>
      </c>
    </row>
    <row r="46" spans="1:95" x14ac:dyDescent="0.2">
      <c r="A46" s="6"/>
      <c r="B46" s="1">
        <v>48</v>
      </c>
      <c r="C46" s="168">
        <v>3.1</v>
      </c>
      <c r="E46" s="1">
        <v>48</v>
      </c>
      <c r="F46" s="169">
        <v>0</v>
      </c>
      <c r="G46" s="169">
        <v>0</v>
      </c>
      <c r="H46" s="169">
        <v>0</v>
      </c>
      <c r="I46" s="169">
        <v>0</v>
      </c>
      <c r="J46" s="169">
        <v>0</v>
      </c>
      <c r="K46" s="169">
        <v>0</v>
      </c>
      <c r="L46" s="169">
        <v>0</v>
      </c>
      <c r="M46" s="169">
        <v>0</v>
      </c>
      <c r="N46" s="169">
        <v>0</v>
      </c>
      <c r="O46" s="169">
        <v>0</v>
      </c>
      <c r="P46" s="169">
        <v>0</v>
      </c>
      <c r="Q46" s="169">
        <v>0</v>
      </c>
      <c r="R46" s="169">
        <v>0</v>
      </c>
      <c r="S46" s="169">
        <v>0</v>
      </c>
      <c r="T46" s="169">
        <v>0</v>
      </c>
      <c r="U46" s="169">
        <v>0</v>
      </c>
      <c r="V46" s="169">
        <v>0</v>
      </c>
      <c r="W46" s="169">
        <v>0</v>
      </c>
      <c r="X46" s="169">
        <v>0</v>
      </c>
      <c r="Y46" s="169">
        <v>0.25</v>
      </c>
      <c r="Z46" s="169">
        <v>0.25</v>
      </c>
      <c r="AA46" s="169">
        <v>0</v>
      </c>
      <c r="AB46" s="169">
        <v>0</v>
      </c>
      <c r="AC46" s="169">
        <v>0</v>
      </c>
      <c r="AD46" s="169">
        <v>0</v>
      </c>
      <c r="AE46" s="169">
        <v>0</v>
      </c>
      <c r="AF46" s="169">
        <v>0</v>
      </c>
      <c r="AG46" s="169">
        <v>0</v>
      </c>
      <c r="AH46" s="169">
        <v>0</v>
      </c>
      <c r="AI46" s="169">
        <v>0</v>
      </c>
      <c r="AJ46" s="169">
        <v>0</v>
      </c>
      <c r="AK46" s="169">
        <v>0.25</v>
      </c>
      <c r="AL46" s="169">
        <v>0</v>
      </c>
      <c r="AM46" s="169">
        <v>0</v>
      </c>
      <c r="AN46" s="169">
        <v>0</v>
      </c>
      <c r="AO46" s="169">
        <v>0</v>
      </c>
      <c r="AP46" s="169">
        <v>0</v>
      </c>
      <c r="AQ46" s="169">
        <v>0</v>
      </c>
      <c r="AR46" s="169">
        <v>1</v>
      </c>
      <c r="AS46" s="169">
        <v>0.5</v>
      </c>
      <c r="AT46" s="169">
        <v>0</v>
      </c>
      <c r="AU46" s="169">
        <v>0</v>
      </c>
      <c r="AV46" s="169">
        <v>0</v>
      </c>
      <c r="AW46" s="169">
        <v>0</v>
      </c>
      <c r="AX46" s="169">
        <v>0</v>
      </c>
      <c r="AY46" s="169">
        <v>0</v>
      </c>
      <c r="AZ46" s="169">
        <v>0</v>
      </c>
      <c r="BA46" s="169">
        <v>0</v>
      </c>
      <c r="BB46" s="169">
        <v>0</v>
      </c>
      <c r="BC46" s="169">
        <v>0</v>
      </c>
      <c r="BD46" s="169">
        <v>0</v>
      </c>
      <c r="BE46" s="169">
        <v>0</v>
      </c>
      <c r="BF46" s="169">
        <v>0</v>
      </c>
      <c r="BG46" s="169">
        <v>0.25</v>
      </c>
      <c r="BH46" s="169">
        <v>0</v>
      </c>
      <c r="BI46" s="169">
        <v>0.5</v>
      </c>
      <c r="BJ46" s="169">
        <v>0</v>
      </c>
      <c r="BK46" s="169">
        <v>0</v>
      </c>
      <c r="BL46" s="169">
        <v>0</v>
      </c>
      <c r="BM46" s="169">
        <v>0</v>
      </c>
      <c r="BN46" s="169">
        <v>0</v>
      </c>
      <c r="BO46" s="169">
        <v>0</v>
      </c>
      <c r="BP46" s="169">
        <v>0</v>
      </c>
      <c r="BQ46" s="169">
        <v>0</v>
      </c>
      <c r="BR46" s="169">
        <v>0</v>
      </c>
      <c r="BS46" s="169">
        <v>0</v>
      </c>
      <c r="BT46" s="169">
        <v>0</v>
      </c>
      <c r="BU46" s="169">
        <v>0</v>
      </c>
      <c r="BV46" s="169">
        <v>0</v>
      </c>
      <c r="BW46" s="169">
        <v>0</v>
      </c>
      <c r="BX46" s="169">
        <v>0</v>
      </c>
      <c r="BY46" s="169">
        <v>0</v>
      </c>
      <c r="BZ46" s="169">
        <v>0</v>
      </c>
      <c r="CA46" s="169">
        <v>0</v>
      </c>
      <c r="CB46" s="169">
        <v>0</v>
      </c>
      <c r="CC46" s="169">
        <v>0</v>
      </c>
      <c r="CD46" s="169">
        <v>0</v>
      </c>
      <c r="CE46" s="169">
        <v>0</v>
      </c>
      <c r="CF46" s="169">
        <v>0</v>
      </c>
      <c r="CG46" s="169">
        <v>0</v>
      </c>
      <c r="CH46" s="169">
        <v>0</v>
      </c>
      <c r="CI46" s="169">
        <v>0</v>
      </c>
      <c r="CJ46" s="169">
        <v>0</v>
      </c>
      <c r="CK46" s="169">
        <v>0</v>
      </c>
      <c r="CL46" s="169">
        <v>0</v>
      </c>
      <c r="CM46" s="169">
        <v>0</v>
      </c>
      <c r="CN46" s="169">
        <v>0</v>
      </c>
      <c r="CO46" s="169">
        <v>0</v>
      </c>
      <c r="CP46" s="169">
        <v>0</v>
      </c>
      <c r="CQ46" s="169">
        <v>0</v>
      </c>
    </row>
    <row r="47" spans="1:95" x14ac:dyDescent="0.2">
      <c r="A47" s="6"/>
      <c r="B47" s="1">
        <v>49</v>
      </c>
      <c r="C47" s="168">
        <v>0.2</v>
      </c>
      <c r="E47" s="1">
        <v>49</v>
      </c>
      <c r="F47" s="169">
        <v>0</v>
      </c>
      <c r="G47" s="169">
        <v>0</v>
      </c>
      <c r="H47" s="169">
        <v>0</v>
      </c>
      <c r="I47" s="169">
        <v>0</v>
      </c>
      <c r="J47" s="169">
        <v>0</v>
      </c>
      <c r="K47" s="169">
        <v>0</v>
      </c>
      <c r="L47" s="169">
        <v>0.25</v>
      </c>
      <c r="M47" s="169">
        <v>0</v>
      </c>
      <c r="N47" s="169">
        <v>0</v>
      </c>
      <c r="O47" s="169">
        <v>0</v>
      </c>
      <c r="P47" s="169">
        <v>0</v>
      </c>
      <c r="Q47" s="169">
        <v>0</v>
      </c>
      <c r="R47" s="169">
        <v>0</v>
      </c>
      <c r="S47" s="169">
        <v>0.25</v>
      </c>
      <c r="T47" s="169">
        <v>0</v>
      </c>
      <c r="U47" s="169">
        <v>0</v>
      </c>
      <c r="V47" s="169">
        <v>0</v>
      </c>
      <c r="W47" s="169">
        <v>0</v>
      </c>
      <c r="X47" s="169">
        <v>0</v>
      </c>
      <c r="Y47" s="169">
        <v>0.25</v>
      </c>
      <c r="Z47" s="169">
        <v>0.5</v>
      </c>
      <c r="AA47" s="169">
        <v>0.25</v>
      </c>
      <c r="AB47" s="169">
        <v>0</v>
      </c>
      <c r="AC47" s="169">
        <v>0</v>
      </c>
      <c r="AD47" s="169">
        <v>0</v>
      </c>
      <c r="AE47" s="169">
        <v>0</v>
      </c>
      <c r="AF47" s="169">
        <v>0</v>
      </c>
      <c r="AG47" s="169">
        <v>0</v>
      </c>
      <c r="AH47" s="169">
        <v>0</v>
      </c>
      <c r="AI47" s="169">
        <v>0</v>
      </c>
      <c r="AJ47" s="169">
        <v>0.25</v>
      </c>
      <c r="AK47" s="169">
        <v>0</v>
      </c>
      <c r="AL47" s="169">
        <v>0</v>
      </c>
      <c r="AM47" s="169">
        <v>0.25</v>
      </c>
      <c r="AN47" s="169">
        <v>0</v>
      </c>
      <c r="AO47" s="169">
        <v>0.25</v>
      </c>
      <c r="AP47" s="169">
        <v>0</v>
      </c>
      <c r="AQ47" s="169">
        <v>0</v>
      </c>
      <c r="AR47" s="169">
        <v>0.5</v>
      </c>
      <c r="AS47" s="169">
        <v>1</v>
      </c>
      <c r="AT47" s="169">
        <v>0</v>
      </c>
      <c r="AU47" s="169">
        <v>0</v>
      </c>
      <c r="AV47" s="169">
        <v>0</v>
      </c>
      <c r="AW47" s="169">
        <v>0</v>
      </c>
      <c r="AX47" s="169">
        <v>0</v>
      </c>
      <c r="AY47" s="169">
        <v>0</v>
      </c>
      <c r="AZ47" s="169">
        <v>0</v>
      </c>
      <c r="BA47" s="169">
        <v>0</v>
      </c>
      <c r="BB47" s="169">
        <v>0</v>
      </c>
      <c r="BC47" s="169">
        <v>0</v>
      </c>
      <c r="BD47" s="169">
        <v>0</v>
      </c>
      <c r="BE47" s="169">
        <v>0</v>
      </c>
      <c r="BF47" s="169">
        <v>0</v>
      </c>
      <c r="BG47" s="169">
        <v>0.25</v>
      </c>
      <c r="BH47" s="169">
        <v>0</v>
      </c>
      <c r="BI47" s="169">
        <v>0</v>
      </c>
      <c r="BJ47" s="169">
        <v>0</v>
      </c>
      <c r="BK47" s="169">
        <v>0</v>
      </c>
      <c r="BL47" s="169">
        <v>0</v>
      </c>
      <c r="BM47" s="169">
        <v>0</v>
      </c>
      <c r="BN47" s="169">
        <v>0</v>
      </c>
      <c r="BO47" s="169">
        <v>0</v>
      </c>
      <c r="BP47" s="169">
        <v>0</v>
      </c>
      <c r="BQ47" s="169">
        <v>0</v>
      </c>
      <c r="BR47" s="169">
        <v>0</v>
      </c>
      <c r="BS47" s="169">
        <v>0</v>
      </c>
      <c r="BT47" s="169">
        <v>0.5</v>
      </c>
      <c r="BU47" s="169">
        <v>0</v>
      </c>
      <c r="BV47" s="169">
        <v>0</v>
      </c>
      <c r="BW47" s="169">
        <v>0</v>
      </c>
      <c r="BX47" s="169">
        <v>0</v>
      </c>
      <c r="BY47" s="169">
        <v>0</v>
      </c>
      <c r="BZ47" s="169">
        <v>0</v>
      </c>
      <c r="CA47" s="169">
        <v>0</v>
      </c>
      <c r="CB47" s="169">
        <v>0</v>
      </c>
      <c r="CC47" s="169">
        <v>0.75</v>
      </c>
      <c r="CD47" s="169">
        <v>0.25</v>
      </c>
      <c r="CE47" s="169">
        <v>0</v>
      </c>
      <c r="CF47" s="169">
        <v>0</v>
      </c>
      <c r="CG47" s="169">
        <v>0</v>
      </c>
      <c r="CH47" s="169">
        <v>0.5</v>
      </c>
      <c r="CI47" s="169">
        <v>0</v>
      </c>
      <c r="CJ47" s="169">
        <v>0.25</v>
      </c>
      <c r="CK47" s="169">
        <v>0.25</v>
      </c>
      <c r="CL47" s="169">
        <v>0</v>
      </c>
      <c r="CM47" s="169">
        <v>0</v>
      </c>
      <c r="CN47" s="169">
        <v>0</v>
      </c>
      <c r="CO47" s="169">
        <v>0.25</v>
      </c>
      <c r="CP47" s="169">
        <v>0.25</v>
      </c>
      <c r="CQ47" s="169">
        <v>0</v>
      </c>
    </row>
    <row r="48" spans="1:95" x14ac:dyDescent="0.2">
      <c r="A48" s="6"/>
      <c r="B48" s="1">
        <v>50</v>
      </c>
      <c r="C48" s="168">
        <v>5.9</v>
      </c>
      <c r="E48" s="1">
        <v>50</v>
      </c>
      <c r="F48" s="169">
        <v>0</v>
      </c>
      <c r="G48" s="169">
        <v>0</v>
      </c>
      <c r="H48" s="169">
        <v>0</v>
      </c>
      <c r="I48" s="169">
        <v>0</v>
      </c>
      <c r="J48" s="169">
        <v>0</v>
      </c>
      <c r="K48" s="169">
        <v>0</v>
      </c>
      <c r="L48" s="169">
        <v>0</v>
      </c>
      <c r="M48" s="169">
        <v>0</v>
      </c>
      <c r="N48" s="169">
        <v>0</v>
      </c>
      <c r="O48" s="169">
        <v>0</v>
      </c>
      <c r="P48" s="169">
        <v>0</v>
      </c>
      <c r="Q48" s="169">
        <v>0</v>
      </c>
      <c r="R48" s="169">
        <v>0</v>
      </c>
      <c r="S48" s="169">
        <v>0</v>
      </c>
      <c r="T48" s="169">
        <v>0</v>
      </c>
      <c r="U48" s="169">
        <v>0</v>
      </c>
      <c r="V48" s="169">
        <v>0</v>
      </c>
      <c r="W48" s="169">
        <v>0</v>
      </c>
      <c r="X48" s="169">
        <v>0</v>
      </c>
      <c r="Y48" s="169">
        <v>0</v>
      </c>
      <c r="Z48" s="169">
        <v>0</v>
      </c>
      <c r="AA48" s="169">
        <v>0</v>
      </c>
      <c r="AB48" s="169">
        <v>0</v>
      </c>
      <c r="AC48" s="169">
        <v>0</v>
      </c>
      <c r="AD48" s="169">
        <v>0</v>
      </c>
      <c r="AE48" s="169">
        <v>0</v>
      </c>
      <c r="AF48" s="169">
        <v>0</v>
      </c>
      <c r="AG48" s="169">
        <v>0</v>
      </c>
      <c r="AH48" s="169">
        <v>0</v>
      </c>
      <c r="AI48" s="169">
        <v>0</v>
      </c>
      <c r="AJ48" s="169">
        <v>0</v>
      </c>
      <c r="AK48" s="169">
        <v>0</v>
      </c>
      <c r="AL48" s="169">
        <v>0</v>
      </c>
      <c r="AM48" s="169">
        <v>0</v>
      </c>
      <c r="AN48" s="169">
        <v>0</v>
      </c>
      <c r="AO48" s="169">
        <v>0</v>
      </c>
      <c r="AP48" s="169">
        <v>0</v>
      </c>
      <c r="AQ48" s="169">
        <v>0</v>
      </c>
      <c r="AR48" s="169">
        <v>0</v>
      </c>
      <c r="AS48" s="169">
        <v>0</v>
      </c>
      <c r="AT48" s="169">
        <v>1</v>
      </c>
      <c r="AU48" s="169">
        <v>0</v>
      </c>
      <c r="AV48" s="169">
        <v>0</v>
      </c>
      <c r="AW48" s="169">
        <v>0</v>
      </c>
      <c r="AX48" s="169">
        <v>0</v>
      </c>
      <c r="AY48" s="169">
        <v>0</v>
      </c>
      <c r="AZ48" s="169">
        <v>0</v>
      </c>
      <c r="BA48" s="169">
        <v>0</v>
      </c>
      <c r="BB48" s="169">
        <v>0</v>
      </c>
      <c r="BC48" s="169">
        <v>0</v>
      </c>
      <c r="BD48" s="169">
        <v>0</v>
      </c>
      <c r="BE48" s="169">
        <v>0</v>
      </c>
      <c r="BF48" s="169">
        <v>0</v>
      </c>
      <c r="BG48" s="169">
        <v>0</v>
      </c>
      <c r="BH48" s="169">
        <v>0</v>
      </c>
      <c r="BI48" s="169">
        <v>0</v>
      </c>
      <c r="BJ48" s="169">
        <v>0</v>
      </c>
      <c r="BK48" s="169">
        <v>0</v>
      </c>
      <c r="BL48" s="169">
        <v>0</v>
      </c>
      <c r="BM48" s="169">
        <v>0</v>
      </c>
      <c r="BN48" s="169">
        <v>0</v>
      </c>
      <c r="BO48" s="169">
        <v>0</v>
      </c>
      <c r="BP48" s="169">
        <v>0</v>
      </c>
      <c r="BQ48" s="169">
        <v>0</v>
      </c>
      <c r="BR48" s="169">
        <v>0</v>
      </c>
      <c r="BS48" s="169">
        <v>0</v>
      </c>
      <c r="BT48" s="169">
        <v>0</v>
      </c>
      <c r="BU48" s="169">
        <v>0</v>
      </c>
      <c r="BV48" s="169">
        <v>0</v>
      </c>
      <c r="BW48" s="169">
        <v>0</v>
      </c>
      <c r="BX48" s="169">
        <v>0</v>
      </c>
      <c r="BY48" s="169">
        <v>0</v>
      </c>
      <c r="BZ48" s="169">
        <v>0</v>
      </c>
      <c r="CA48" s="169">
        <v>0</v>
      </c>
      <c r="CB48" s="169">
        <v>0</v>
      </c>
      <c r="CC48" s="169">
        <v>0</v>
      </c>
      <c r="CD48" s="169">
        <v>0</v>
      </c>
      <c r="CE48" s="169">
        <v>0</v>
      </c>
      <c r="CF48" s="169">
        <v>0</v>
      </c>
      <c r="CG48" s="169">
        <v>0</v>
      </c>
      <c r="CH48" s="169">
        <v>0</v>
      </c>
      <c r="CI48" s="169">
        <v>0</v>
      </c>
      <c r="CJ48" s="169">
        <v>0</v>
      </c>
      <c r="CK48" s="169">
        <v>0</v>
      </c>
      <c r="CL48" s="169">
        <v>0</v>
      </c>
      <c r="CM48" s="169">
        <v>0</v>
      </c>
      <c r="CN48" s="169">
        <v>0</v>
      </c>
      <c r="CO48" s="169">
        <v>0</v>
      </c>
      <c r="CP48" s="169">
        <v>0</v>
      </c>
      <c r="CQ48" s="169">
        <v>0</v>
      </c>
    </row>
    <row r="49" spans="1:95" x14ac:dyDescent="0.2">
      <c r="A49" s="6"/>
      <c r="B49" s="1">
        <v>51</v>
      </c>
      <c r="C49" s="168">
        <v>7.2</v>
      </c>
      <c r="E49" s="1">
        <v>51</v>
      </c>
      <c r="F49" s="169">
        <v>0</v>
      </c>
      <c r="G49" s="169">
        <v>0</v>
      </c>
      <c r="H49" s="169">
        <v>0.25</v>
      </c>
      <c r="I49" s="169">
        <v>0</v>
      </c>
      <c r="J49" s="169">
        <v>0</v>
      </c>
      <c r="K49" s="169">
        <v>0</v>
      </c>
      <c r="L49" s="169">
        <v>0</v>
      </c>
      <c r="M49" s="169">
        <v>0</v>
      </c>
      <c r="N49" s="169">
        <v>0</v>
      </c>
      <c r="O49" s="169">
        <v>0</v>
      </c>
      <c r="P49" s="169">
        <v>0.25</v>
      </c>
      <c r="Q49" s="169">
        <v>0</v>
      </c>
      <c r="R49" s="169">
        <v>0</v>
      </c>
      <c r="S49" s="169">
        <v>0</v>
      </c>
      <c r="T49" s="169">
        <v>0</v>
      </c>
      <c r="U49" s="169">
        <v>0</v>
      </c>
      <c r="V49" s="169">
        <v>0</v>
      </c>
      <c r="W49" s="169">
        <v>0</v>
      </c>
      <c r="X49" s="169">
        <v>0</v>
      </c>
      <c r="Y49" s="169">
        <v>0</v>
      </c>
      <c r="Z49" s="169">
        <v>0</v>
      </c>
      <c r="AA49" s="169">
        <v>0</v>
      </c>
      <c r="AB49" s="169">
        <v>0</v>
      </c>
      <c r="AC49" s="169">
        <v>0</v>
      </c>
      <c r="AD49" s="169">
        <v>0</v>
      </c>
      <c r="AE49" s="169">
        <v>0</v>
      </c>
      <c r="AF49" s="169">
        <v>0</v>
      </c>
      <c r="AG49" s="169">
        <v>0</v>
      </c>
      <c r="AH49" s="169">
        <v>0</v>
      </c>
      <c r="AI49" s="169">
        <v>0</v>
      </c>
      <c r="AJ49" s="169">
        <v>0</v>
      </c>
      <c r="AK49" s="169">
        <v>0</v>
      </c>
      <c r="AL49" s="169">
        <v>0</v>
      </c>
      <c r="AM49" s="169">
        <v>0</v>
      </c>
      <c r="AN49" s="169">
        <v>0</v>
      </c>
      <c r="AO49" s="169">
        <v>0</v>
      </c>
      <c r="AP49" s="169">
        <v>0</v>
      </c>
      <c r="AQ49" s="169">
        <v>0</v>
      </c>
      <c r="AR49" s="169">
        <v>0</v>
      </c>
      <c r="AS49" s="169">
        <v>0</v>
      </c>
      <c r="AT49" s="169">
        <v>0</v>
      </c>
      <c r="AU49" s="169">
        <v>1</v>
      </c>
      <c r="AV49" s="169">
        <v>0.25</v>
      </c>
      <c r="AW49" s="169">
        <v>0</v>
      </c>
      <c r="AX49" s="169">
        <v>0</v>
      </c>
      <c r="AY49" s="169">
        <v>0</v>
      </c>
      <c r="AZ49" s="169">
        <v>0</v>
      </c>
      <c r="BA49" s="169">
        <v>0</v>
      </c>
      <c r="BB49" s="169">
        <v>0</v>
      </c>
      <c r="BC49" s="169">
        <v>0</v>
      </c>
      <c r="BD49" s="169">
        <v>0</v>
      </c>
      <c r="BE49" s="169">
        <v>0</v>
      </c>
      <c r="BF49" s="169">
        <v>0</v>
      </c>
      <c r="BG49" s="169">
        <v>0.25</v>
      </c>
      <c r="BH49" s="169">
        <v>0.25</v>
      </c>
      <c r="BI49" s="169">
        <v>0</v>
      </c>
      <c r="BJ49" s="169">
        <v>0</v>
      </c>
      <c r="BK49" s="169">
        <v>0</v>
      </c>
      <c r="BL49" s="169">
        <v>0</v>
      </c>
      <c r="BM49" s="169">
        <v>0</v>
      </c>
      <c r="BN49" s="169">
        <v>0</v>
      </c>
      <c r="BO49" s="169">
        <v>0</v>
      </c>
      <c r="BP49" s="169">
        <v>0</v>
      </c>
      <c r="BQ49" s="169">
        <v>0</v>
      </c>
      <c r="BR49" s="169">
        <v>0</v>
      </c>
      <c r="BS49" s="169">
        <v>0</v>
      </c>
      <c r="BT49" s="169">
        <v>0</v>
      </c>
      <c r="BU49" s="169">
        <v>0</v>
      </c>
      <c r="BV49" s="169">
        <v>0</v>
      </c>
      <c r="BW49" s="169">
        <v>0</v>
      </c>
      <c r="BX49" s="169">
        <v>0</v>
      </c>
      <c r="BY49" s="169">
        <v>0</v>
      </c>
      <c r="BZ49" s="169">
        <v>0</v>
      </c>
      <c r="CA49" s="169">
        <v>0</v>
      </c>
      <c r="CB49" s="169">
        <v>0</v>
      </c>
      <c r="CC49" s="169">
        <v>0</v>
      </c>
      <c r="CD49" s="169">
        <v>0</v>
      </c>
      <c r="CE49" s="169">
        <v>0</v>
      </c>
      <c r="CF49" s="169">
        <v>0</v>
      </c>
      <c r="CG49" s="169">
        <v>0</v>
      </c>
      <c r="CH49" s="169">
        <v>0</v>
      </c>
      <c r="CI49" s="169">
        <v>0</v>
      </c>
      <c r="CJ49" s="169">
        <v>0</v>
      </c>
      <c r="CK49" s="169">
        <v>0</v>
      </c>
      <c r="CL49" s="169">
        <v>0</v>
      </c>
      <c r="CM49" s="169">
        <v>0</v>
      </c>
      <c r="CN49" s="169">
        <v>0</v>
      </c>
      <c r="CO49" s="169">
        <v>0</v>
      </c>
      <c r="CP49" s="169">
        <v>0</v>
      </c>
      <c r="CQ49" s="169">
        <v>0</v>
      </c>
    </row>
    <row r="50" spans="1:95" x14ac:dyDescent="0.2">
      <c r="A50" s="6"/>
      <c r="B50" s="1">
        <v>52</v>
      </c>
      <c r="C50" s="168">
        <v>3.8</v>
      </c>
      <c r="E50" s="1">
        <v>52</v>
      </c>
      <c r="F50" s="169">
        <v>0</v>
      </c>
      <c r="G50" s="169">
        <v>0</v>
      </c>
      <c r="H50" s="169">
        <v>0.25</v>
      </c>
      <c r="I50" s="169">
        <v>0.25</v>
      </c>
      <c r="J50" s="169">
        <v>0</v>
      </c>
      <c r="K50" s="169">
        <v>0</v>
      </c>
      <c r="L50" s="169">
        <v>0</v>
      </c>
      <c r="M50" s="169">
        <v>0</v>
      </c>
      <c r="N50" s="169">
        <v>0</v>
      </c>
      <c r="O50" s="169">
        <v>0</v>
      </c>
      <c r="P50" s="169">
        <v>0</v>
      </c>
      <c r="Q50" s="169">
        <v>0</v>
      </c>
      <c r="R50" s="169">
        <v>0</v>
      </c>
      <c r="S50" s="169">
        <v>0</v>
      </c>
      <c r="T50" s="169">
        <v>0</v>
      </c>
      <c r="U50" s="169">
        <v>0</v>
      </c>
      <c r="V50" s="169">
        <v>0</v>
      </c>
      <c r="W50" s="169">
        <v>0</v>
      </c>
      <c r="X50" s="169">
        <v>0</v>
      </c>
      <c r="Y50" s="169">
        <v>0</v>
      </c>
      <c r="Z50" s="169">
        <v>0</v>
      </c>
      <c r="AA50" s="169">
        <v>0</v>
      </c>
      <c r="AB50" s="169">
        <v>0</v>
      </c>
      <c r="AC50" s="169">
        <v>0</v>
      </c>
      <c r="AD50" s="169">
        <v>0</v>
      </c>
      <c r="AE50" s="169">
        <v>0</v>
      </c>
      <c r="AF50" s="169">
        <v>0</v>
      </c>
      <c r="AG50" s="169">
        <v>0</v>
      </c>
      <c r="AH50" s="169">
        <v>0</v>
      </c>
      <c r="AI50" s="169">
        <v>0</v>
      </c>
      <c r="AJ50" s="169">
        <v>0</v>
      </c>
      <c r="AK50" s="169">
        <v>0</v>
      </c>
      <c r="AL50" s="169">
        <v>0</v>
      </c>
      <c r="AM50" s="169">
        <v>0</v>
      </c>
      <c r="AN50" s="169">
        <v>0</v>
      </c>
      <c r="AO50" s="169">
        <v>0</v>
      </c>
      <c r="AP50" s="169">
        <v>0</v>
      </c>
      <c r="AQ50" s="169">
        <v>0</v>
      </c>
      <c r="AR50" s="169">
        <v>0</v>
      </c>
      <c r="AS50" s="169">
        <v>0</v>
      </c>
      <c r="AT50" s="169">
        <v>0</v>
      </c>
      <c r="AU50" s="169">
        <v>0.25</v>
      </c>
      <c r="AV50" s="169">
        <v>1</v>
      </c>
      <c r="AW50" s="169">
        <v>0</v>
      </c>
      <c r="AX50" s="169">
        <v>0</v>
      </c>
      <c r="AY50" s="169">
        <v>0</v>
      </c>
      <c r="AZ50" s="169">
        <v>0</v>
      </c>
      <c r="BA50" s="169">
        <v>0</v>
      </c>
      <c r="BB50" s="169">
        <v>0</v>
      </c>
      <c r="BC50" s="169">
        <v>0</v>
      </c>
      <c r="BD50" s="169">
        <v>0</v>
      </c>
      <c r="BE50" s="169">
        <v>0</v>
      </c>
      <c r="BF50" s="169">
        <v>0</v>
      </c>
      <c r="BG50" s="169">
        <v>0</v>
      </c>
      <c r="BH50" s="169">
        <v>0.25</v>
      </c>
      <c r="BI50" s="169">
        <v>0</v>
      </c>
      <c r="BJ50" s="169">
        <v>0</v>
      </c>
      <c r="BK50" s="169">
        <v>0</v>
      </c>
      <c r="BL50" s="169">
        <v>0</v>
      </c>
      <c r="BM50" s="169">
        <v>0</v>
      </c>
      <c r="BN50" s="169">
        <v>0</v>
      </c>
      <c r="BO50" s="169">
        <v>0</v>
      </c>
      <c r="BP50" s="169">
        <v>0</v>
      </c>
      <c r="BQ50" s="169">
        <v>0</v>
      </c>
      <c r="BR50" s="169">
        <v>0</v>
      </c>
      <c r="BS50" s="169">
        <v>0</v>
      </c>
      <c r="BT50" s="169">
        <v>0</v>
      </c>
      <c r="BU50" s="169">
        <v>0</v>
      </c>
      <c r="BV50" s="169">
        <v>0</v>
      </c>
      <c r="BW50" s="169">
        <v>0</v>
      </c>
      <c r="BX50" s="169">
        <v>0</v>
      </c>
      <c r="BY50" s="169">
        <v>0</v>
      </c>
      <c r="BZ50" s="169">
        <v>0</v>
      </c>
      <c r="CA50" s="169">
        <v>0</v>
      </c>
      <c r="CB50" s="169">
        <v>0</v>
      </c>
      <c r="CC50" s="169">
        <v>0</v>
      </c>
      <c r="CD50" s="169">
        <v>0</v>
      </c>
      <c r="CE50" s="169">
        <v>0</v>
      </c>
      <c r="CF50" s="169">
        <v>0</v>
      </c>
      <c r="CG50" s="169">
        <v>0</v>
      </c>
      <c r="CH50" s="169">
        <v>0</v>
      </c>
      <c r="CI50" s="169">
        <v>0</v>
      </c>
      <c r="CJ50" s="169">
        <v>0</v>
      </c>
      <c r="CK50" s="169">
        <v>0</v>
      </c>
      <c r="CL50" s="169">
        <v>0</v>
      </c>
      <c r="CM50" s="169">
        <v>0</v>
      </c>
      <c r="CN50" s="169">
        <v>0</v>
      </c>
      <c r="CO50" s="169">
        <v>0</v>
      </c>
      <c r="CP50" s="169">
        <v>0</v>
      </c>
      <c r="CQ50" s="169">
        <v>0</v>
      </c>
    </row>
    <row r="51" spans="1:95" x14ac:dyDescent="0.2">
      <c r="A51" s="6"/>
      <c r="B51" s="1">
        <v>53</v>
      </c>
      <c r="C51" s="168">
        <v>3.5</v>
      </c>
      <c r="E51" s="1">
        <v>53</v>
      </c>
      <c r="F51" s="169">
        <v>0</v>
      </c>
      <c r="G51" s="169">
        <v>0</v>
      </c>
      <c r="H51" s="169">
        <v>0</v>
      </c>
      <c r="I51" s="169">
        <v>0</v>
      </c>
      <c r="J51" s="169">
        <v>0</v>
      </c>
      <c r="K51" s="169">
        <v>0</v>
      </c>
      <c r="L51" s="169">
        <v>0</v>
      </c>
      <c r="M51" s="169">
        <v>0</v>
      </c>
      <c r="N51" s="169">
        <v>0</v>
      </c>
      <c r="O51" s="169">
        <v>0</v>
      </c>
      <c r="P51" s="169">
        <v>0.25</v>
      </c>
      <c r="Q51" s="169">
        <v>0</v>
      </c>
      <c r="R51" s="169">
        <v>0</v>
      </c>
      <c r="S51" s="169">
        <v>0</v>
      </c>
      <c r="T51" s="169">
        <v>0</v>
      </c>
      <c r="U51" s="169">
        <v>0.25</v>
      </c>
      <c r="V51" s="169">
        <v>0</v>
      </c>
      <c r="W51" s="169">
        <v>0</v>
      </c>
      <c r="X51" s="169">
        <v>0</v>
      </c>
      <c r="Y51" s="169">
        <v>0</v>
      </c>
      <c r="Z51" s="169">
        <v>0</v>
      </c>
      <c r="AA51" s="169">
        <v>0</v>
      </c>
      <c r="AB51" s="169">
        <v>0</v>
      </c>
      <c r="AC51" s="169">
        <v>0</v>
      </c>
      <c r="AD51" s="169">
        <v>0.25</v>
      </c>
      <c r="AE51" s="169">
        <v>0</v>
      </c>
      <c r="AF51" s="169">
        <v>0</v>
      </c>
      <c r="AG51" s="169">
        <v>0</v>
      </c>
      <c r="AH51" s="169">
        <v>0</v>
      </c>
      <c r="AI51" s="169">
        <v>0</v>
      </c>
      <c r="AJ51" s="169">
        <v>0</v>
      </c>
      <c r="AK51" s="169">
        <v>0</v>
      </c>
      <c r="AL51" s="169">
        <v>0</v>
      </c>
      <c r="AM51" s="169">
        <v>0</v>
      </c>
      <c r="AN51" s="169">
        <v>0</v>
      </c>
      <c r="AO51" s="169">
        <v>0</v>
      </c>
      <c r="AP51" s="169">
        <v>0</v>
      </c>
      <c r="AQ51" s="169">
        <v>0</v>
      </c>
      <c r="AR51" s="169">
        <v>0</v>
      </c>
      <c r="AS51" s="169">
        <v>0</v>
      </c>
      <c r="AT51" s="169">
        <v>0</v>
      </c>
      <c r="AU51" s="169">
        <v>0</v>
      </c>
      <c r="AV51" s="169">
        <v>0</v>
      </c>
      <c r="AW51" s="169">
        <v>1</v>
      </c>
      <c r="AX51" s="169">
        <v>0</v>
      </c>
      <c r="AY51" s="169">
        <v>0</v>
      </c>
      <c r="AZ51" s="169">
        <v>0</v>
      </c>
      <c r="BA51" s="169">
        <v>0</v>
      </c>
      <c r="BB51" s="169">
        <v>0</v>
      </c>
      <c r="BC51" s="169">
        <v>0</v>
      </c>
      <c r="BD51" s="169">
        <v>0</v>
      </c>
      <c r="BE51" s="169">
        <v>0</v>
      </c>
      <c r="BF51" s="169">
        <v>0</v>
      </c>
      <c r="BG51" s="169">
        <v>0.25</v>
      </c>
      <c r="BH51" s="169">
        <v>0</v>
      </c>
      <c r="BI51" s="169">
        <v>0</v>
      </c>
      <c r="BJ51" s="169">
        <v>0</v>
      </c>
      <c r="BK51" s="169">
        <v>0</v>
      </c>
      <c r="BL51" s="169">
        <v>0</v>
      </c>
      <c r="BM51" s="169">
        <v>0</v>
      </c>
      <c r="BN51" s="169">
        <v>0</v>
      </c>
      <c r="BO51" s="169">
        <v>0</v>
      </c>
      <c r="BP51" s="169">
        <v>0</v>
      </c>
      <c r="BQ51" s="169">
        <v>0</v>
      </c>
      <c r="BR51" s="169">
        <v>0</v>
      </c>
      <c r="BS51" s="169">
        <v>0</v>
      </c>
      <c r="BT51" s="169">
        <v>0</v>
      </c>
      <c r="BU51" s="169">
        <v>0</v>
      </c>
      <c r="BV51" s="169">
        <v>0</v>
      </c>
      <c r="BW51" s="169">
        <v>0</v>
      </c>
      <c r="BX51" s="169">
        <v>0</v>
      </c>
      <c r="BY51" s="169">
        <v>0</v>
      </c>
      <c r="BZ51" s="169">
        <v>0</v>
      </c>
      <c r="CA51" s="169">
        <v>0</v>
      </c>
      <c r="CB51" s="169">
        <v>0</v>
      </c>
      <c r="CC51" s="169">
        <v>0</v>
      </c>
      <c r="CD51" s="169">
        <v>0</v>
      </c>
      <c r="CE51" s="169">
        <v>0</v>
      </c>
      <c r="CF51" s="169">
        <v>0</v>
      </c>
      <c r="CG51" s="169">
        <v>0</v>
      </c>
      <c r="CH51" s="169">
        <v>0</v>
      </c>
      <c r="CI51" s="169">
        <v>0</v>
      </c>
      <c r="CJ51" s="169">
        <v>0</v>
      </c>
      <c r="CK51" s="169">
        <v>0</v>
      </c>
      <c r="CL51" s="169">
        <v>0</v>
      </c>
      <c r="CM51" s="169">
        <v>0</v>
      </c>
      <c r="CN51" s="169">
        <v>0</v>
      </c>
      <c r="CO51" s="169">
        <v>0</v>
      </c>
      <c r="CP51" s="169">
        <v>0</v>
      </c>
      <c r="CQ51" s="169">
        <v>0</v>
      </c>
    </row>
    <row r="52" spans="1:95" x14ac:dyDescent="0.2">
      <c r="A52" s="6"/>
      <c r="B52" s="1">
        <v>54</v>
      </c>
      <c r="C52" s="168">
        <v>3.9</v>
      </c>
      <c r="E52" s="1">
        <v>54</v>
      </c>
      <c r="F52" s="169">
        <v>0</v>
      </c>
      <c r="G52" s="169">
        <v>0</v>
      </c>
      <c r="H52" s="169">
        <v>0</v>
      </c>
      <c r="I52" s="169">
        <v>0</v>
      </c>
      <c r="J52" s="169">
        <v>0</v>
      </c>
      <c r="K52" s="169">
        <v>0</v>
      </c>
      <c r="L52" s="169">
        <v>0</v>
      </c>
      <c r="M52" s="169">
        <v>0</v>
      </c>
      <c r="N52" s="169">
        <v>0</v>
      </c>
      <c r="O52" s="169">
        <v>0.25</v>
      </c>
      <c r="P52" s="169">
        <v>0</v>
      </c>
      <c r="Q52" s="169">
        <v>0</v>
      </c>
      <c r="R52" s="169">
        <v>0</v>
      </c>
      <c r="S52" s="169">
        <v>0</v>
      </c>
      <c r="T52" s="169">
        <v>0</v>
      </c>
      <c r="U52" s="169">
        <v>0</v>
      </c>
      <c r="V52" s="169">
        <v>0</v>
      </c>
      <c r="W52" s="169">
        <v>0</v>
      </c>
      <c r="X52" s="169">
        <v>0</v>
      </c>
      <c r="Y52" s="169">
        <v>0</v>
      </c>
      <c r="Z52" s="169">
        <v>0</v>
      </c>
      <c r="AA52" s="169">
        <v>0</v>
      </c>
      <c r="AB52" s="169">
        <v>0</v>
      </c>
      <c r="AC52" s="169">
        <v>0</v>
      </c>
      <c r="AD52" s="169">
        <v>0</v>
      </c>
      <c r="AE52" s="169">
        <v>0</v>
      </c>
      <c r="AF52" s="169">
        <v>0</v>
      </c>
      <c r="AG52" s="169">
        <v>0</v>
      </c>
      <c r="AH52" s="169">
        <v>0</v>
      </c>
      <c r="AI52" s="169">
        <v>0</v>
      </c>
      <c r="AJ52" s="169">
        <v>0</v>
      </c>
      <c r="AK52" s="169">
        <v>0</v>
      </c>
      <c r="AL52" s="169">
        <v>0</v>
      </c>
      <c r="AM52" s="169">
        <v>0</v>
      </c>
      <c r="AN52" s="169">
        <v>0</v>
      </c>
      <c r="AO52" s="169">
        <v>0</v>
      </c>
      <c r="AP52" s="169">
        <v>0</v>
      </c>
      <c r="AQ52" s="169">
        <v>0</v>
      </c>
      <c r="AR52" s="169">
        <v>0</v>
      </c>
      <c r="AS52" s="169">
        <v>0</v>
      </c>
      <c r="AT52" s="169">
        <v>0</v>
      </c>
      <c r="AU52" s="169">
        <v>0</v>
      </c>
      <c r="AV52" s="169">
        <v>0</v>
      </c>
      <c r="AW52" s="169">
        <v>0</v>
      </c>
      <c r="AX52" s="169">
        <v>1</v>
      </c>
      <c r="AY52" s="169">
        <v>0</v>
      </c>
      <c r="AZ52" s="169">
        <v>0</v>
      </c>
      <c r="BA52" s="169">
        <v>0</v>
      </c>
      <c r="BB52" s="169">
        <v>0</v>
      </c>
      <c r="BC52" s="169">
        <v>0</v>
      </c>
      <c r="BD52" s="169">
        <v>0</v>
      </c>
      <c r="BE52" s="169">
        <v>0</v>
      </c>
      <c r="BF52" s="169">
        <v>0</v>
      </c>
      <c r="BG52" s="169">
        <v>0.25</v>
      </c>
      <c r="BH52" s="169">
        <v>0</v>
      </c>
      <c r="BI52" s="169">
        <v>0</v>
      </c>
      <c r="BJ52" s="169">
        <v>0</v>
      </c>
      <c r="BK52" s="169">
        <v>0</v>
      </c>
      <c r="BL52" s="169">
        <v>0</v>
      </c>
      <c r="BM52" s="169">
        <v>0</v>
      </c>
      <c r="BN52" s="169">
        <v>0</v>
      </c>
      <c r="BO52" s="169">
        <v>0</v>
      </c>
      <c r="BP52" s="169">
        <v>0</v>
      </c>
      <c r="BQ52" s="169">
        <v>0</v>
      </c>
      <c r="BR52" s="169">
        <v>0</v>
      </c>
      <c r="BS52" s="169">
        <v>0</v>
      </c>
      <c r="BT52" s="169">
        <v>0</v>
      </c>
      <c r="BU52" s="169">
        <v>0</v>
      </c>
      <c r="BV52" s="169">
        <v>0</v>
      </c>
      <c r="BW52" s="169">
        <v>0</v>
      </c>
      <c r="BX52" s="169">
        <v>0</v>
      </c>
      <c r="BY52" s="169">
        <v>0</v>
      </c>
      <c r="BZ52" s="169">
        <v>0</v>
      </c>
      <c r="CA52" s="169">
        <v>0</v>
      </c>
      <c r="CB52" s="169">
        <v>0</v>
      </c>
      <c r="CC52" s="169">
        <v>0</v>
      </c>
      <c r="CD52" s="169">
        <v>0</v>
      </c>
      <c r="CE52" s="169">
        <v>0</v>
      </c>
      <c r="CF52" s="169">
        <v>0</v>
      </c>
      <c r="CG52" s="169">
        <v>0</v>
      </c>
      <c r="CH52" s="169">
        <v>0</v>
      </c>
      <c r="CI52" s="169">
        <v>0</v>
      </c>
      <c r="CJ52" s="169">
        <v>0</v>
      </c>
      <c r="CK52" s="169">
        <v>0</v>
      </c>
      <c r="CL52" s="169">
        <v>0</v>
      </c>
      <c r="CM52" s="169">
        <v>0</v>
      </c>
      <c r="CN52" s="169">
        <v>0</v>
      </c>
      <c r="CO52" s="169">
        <v>0</v>
      </c>
      <c r="CP52" s="169">
        <v>0</v>
      </c>
      <c r="CQ52" s="169">
        <v>0</v>
      </c>
    </row>
    <row r="53" spans="1:95" x14ac:dyDescent="0.2">
      <c r="A53" s="6"/>
      <c r="B53" s="1">
        <v>55</v>
      </c>
      <c r="C53" s="168">
        <v>3.2</v>
      </c>
      <c r="E53" s="1">
        <v>55</v>
      </c>
      <c r="F53" s="169">
        <v>0</v>
      </c>
      <c r="G53" s="169">
        <v>0</v>
      </c>
      <c r="H53" s="169">
        <v>0</v>
      </c>
      <c r="I53" s="169">
        <v>0</v>
      </c>
      <c r="J53" s="169">
        <v>0</v>
      </c>
      <c r="K53" s="169">
        <v>0</v>
      </c>
      <c r="L53" s="169">
        <v>0</v>
      </c>
      <c r="M53" s="169">
        <v>0</v>
      </c>
      <c r="N53" s="169">
        <v>0</v>
      </c>
      <c r="O53" s="169">
        <v>0</v>
      </c>
      <c r="P53" s="169">
        <v>0</v>
      </c>
      <c r="Q53" s="169">
        <v>0</v>
      </c>
      <c r="R53" s="169">
        <v>0</v>
      </c>
      <c r="S53" s="169">
        <v>0</v>
      </c>
      <c r="T53" s="169">
        <v>0</v>
      </c>
      <c r="U53" s="169">
        <v>0</v>
      </c>
      <c r="V53" s="169">
        <v>0</v>
      </c>
      <c r="W53" s="169">
        <v>0</v>
      </c>
      <c r="X53" s="169">
        <v>0</v>
      </c>
      <c r="Y53" s="169">
        <v>0</v>
      </c>
      <c r="Z53" s="169">
        <v>0</v>
      </c>
      <c r="AA53" s="169">
        <v>0</v>
      </c>
      <c r="AB53" s="169">
        <v>0</v>
      </c>
      <c r="AC53" s="169">
        <v>0</v>
      </c>
      <c r="AD53" s="169">
        <v>0</v>
      </c>
      <c r="AE53" s="169">
        <v>0</v>
      </c>
      <c r="AF53" s="169">
        <v>0</v>
      </c>
      <c r="AG53" s="169">
        <v>0</v>
      </c>
      <c r="AH53" s="169">
        <v>0</v>
      </c>
      <c r="AI53" s="169">
        <v>0</v>
      </c>
      <c r="AJ53" s="169">
        <v>0</v>
      </c>
      <c r="AK53" s="169">
        <v>0</v>
      </c>
      <c r="AL53" s="169">
        <v>0</v>
      </c>
      <c r="AM53" s="169">
        <v>0</v>
      </c>
      <c r="AN53" s="169">
        <v>0</v>
      </c>
      <c r="AO53" s="169">
        <v>0</v>
      </c>
      <c r="AP53" s="169">
        <v>0</v>
      </c>
      <c r="AQ53" s="169">
        <v>0</v>
      </c>
      <c r="AR53" s="169">
        <v>0</v>
      </c>
      <c r="AS53" s="169">
        <v>0</v>
      </c>
      <c r="AT53" s="169">
        <v>0</v>
      </c>
      <c r="AU53" s="169">
        <v>0</v>
      </c>
      <c r="AV53" s="169">
        <v>0</v>
      </c>
      <c r="AW53" s="169">
        <v>0</v>
      </c>
      <c r="AX53" s="169">
        <v>0</v>
      </c>
      <c r="AY53" s="169">
        <v>1</v>
      </c>
      <c r="AZ53" s="169">
        <v>0</v>
      </c>
      <c r="BA53" s="169">
        <v>0</v>
      </c>
      <c r="BB53" s="169">
        <v>0</v>
      </c>
      <c r="BC53" s="169">
        <v>0</v>
      </c>
      <c r="BD53" s="169">
        <v>0</v>
      </c>
      <c r="BE53" s="169">
        <v>0</v>
      </c>
      <c r="BF53" s="169">
        <v>0</v>
      </c>
      <c r="BG53" s="169">
        <v>0.25</v>
      </c>
      <c r="BH53" s="169">
        <v>0</v>
      </c>
      <c r="BI53" s="169">
        <v>0</v>
      </c>
      <c r="BJ53" s="169">
        <v>0</v>
      </c>
      <c r="BK53" s="169">
        <v>0</v>
      </c>
      <c r="BL53" s="169">
        <v>0</v>
      </c>
      <c r="BM53" s="169">
        <v>0</v>
      </c>
      <c r="BN53" s="169">
        <v>0</v>
      </c>
      <c r="BO53" s="169">
        <v>0</v>
      </c>
      <c r="BP53" s="169">
        <v>0</v>
      </c>
      <c r="BQ53" s="169">
        <v>0</v>
      </c>
      <c r="BR53" s="169">
        <v>0</v>
      </c>
      <c r="BS53" s="169">
        <v>0</v>
      </c>
      <c r="BT53" s="169">
        <v>0</v>
      </c>
      <c r="BU53" s="169">
        <v>0</v>
      </c>
      <c r="BV53" s="169">
        <v>0</v>
      </c>
      <c r="BW53" s="169">
        <v>0.5</v>
      </c>
      <c r="BX53" s="169">
        <v>0</v>
      </c>
      <c r="BY53" s="169">
        <v>0</v>
      </c>
      <c r="BZ53" s="169">
        <v>0</v>
      </c>
      <c r="CA53" s="169">
        <v>0</v>
      </c>
      <c r="CB53" s="169">
        <v>0</v>
      </c>
      <c r="CC53" s="169">
        <v>0</v>
      </c>
      <c r="CD53" s="169">
        <v>0</v>
      </c>
      <c r="CE53" s="169">
        <v>0</v>
      </c>
      <c r="CF53" s="169">
        <v>0</v>
      </c>
      <c r="CG53" s="169">
        <v>0</v>
      </c>
      <c r="CH53" s="169">
        <v>0</v>
      </c>
      <c r="CI53" s="169">
        <v>0</v>
      </c>
      <c r="CJ53" s="169">
        <v>0</v>
      </c>
      <c r="CK53" s="169">
        <v>0</v>
      </c>
      <c r="CL53" s="169">
        <v>0</v>
      </c>
      <c r="CM53" s="169">
        <v>0</v>
      </c>
      <c r="CN53" s="169">
        <v>0</v>
      </c>
      <c r="CO53" s="169">
        <v>0</v>
      </c>
      <c r="CP53" s="169">
        <v>0</v>
      </c>
      <c r="CQ53" s="169">
        <v>0</v>
      </c>
    </row>
    <row r="54" spans="1:95" x14ac:dyDescent="0.2">
      <c r="A54" s="6"/>
      <c r="B54" s="1">
        <v>56</v>
      </c>
      <c r="C54" s="168">
        <v>1.2</v>
      </c>
      <c r="E54" s="1">
        <v>56</v>
      </c>
      <c r="F54" s="169">
        <v>0.25</v>
      </c>
      <c r="G54" s="169">
        <v>0</v>
      </c>
      <c r="H54" s="169">
        <v>0</v>
      </c>
      <c r="I54" s="169">
        <v>0</v>
      </c>
      <c r="J54" s="169">
        <v>0</v>
      </c>
      <c r="K54" s="169">
        <v>0</v>
      </c>
      <c r="L54" s="169">
        <v>0</v>
      </c>
      <c r="M54" s="169">
        <v>0</v>
      </c>
      <c r="N54" s="169">
        <v>0</v>
      </c>
      <c r="O54" s="169">
        <v>0</v>
      </c>
      <c r="P54" s="169">
        <v>0</v>
      </c>
      <c r="Q54" s="169">
        <v>0</v>
      </c>
      <c r="R54" s="169">
        <v>0</v>
      </c>
      <c r="S54" s="169">
        <v>0</v>
      </c>
      <c r="T54" s="169">
        <v>0</v>
      </c>
      <c r="U54" s="169">
        <v>0</v>
      </c>
      <c r="V54" s="169">
        <v>0</v>
      </c>
      <c r="W54" s="169">
        <v>0</v>
      </c>
      <c r="X54" s="169">
        <v>0</v>
      </c>
      <c r="Y54" s="169">
        <v>0</v>
      </c>
      <c r="Z54" s="169">
        <v>0</v>
      </c>
      <c r="AA54" s="169">
        <v>0</v>
      </c>
      <c r="AB54" s="169">
        <v>0</v>
      </c>
      <c r="AC54" s="169">
        <v>0</v>
      </c>
      <c r="AD54" s="169">
        <v>0</v>
      </c>
      <c r="AE54" s="169">
        <v>0</v>
      </c>
      <c r="AF54" s="169">
        <v>0</v>
      </c>
      <c r="AG54" s="169">
        <v>0</v>
      </c>
      <c r="AH54" s="169">
        <v>0</v>
      </c>
      <c r="AI54" s="169">
        <v>0</v>
      </c>
      <c r="AJ54" s="169">
        <v>0</v>
      </c>
      <c r="AK54" s="169">
        <v>0</v>
      </c>
      <c r="AL54" s="169">
        <v>0</v>
      </c>
      <c r="AM54" s="169">
        <v>0</v>
      </c>
      <c r="AN54" s="169">
        <v>0</v>
      </c>
      <c r="AO54" s="169">
        <v>0</v>
      </c>
      <c r="AP54" s="169">
        <v>0</v>
      </c>
      <c r="AQ54" s="169">
        <v>0</v>
      </c>
      <c r="AR54" s="169">
        <v>0</v>
      </c>
      <c r="AS54" s="169">
        <v>0</v>
      </c>
      <c r="AT54" s="169">
        <v>0</v>
      </c>
      <c r="AU54" s="169">
        <v>0</v>
      </c>
      <c r="AV54" s="169">
        <v>0</v>
      </c>
      <c r="AW54" s="169">
        <v>0</v>
      </c>
      <c r="AX54" s="169">
        <v>0</v>
      </c>
      <c r="AY54" s="169">
        <v>0</v>
      </c>
      <c r="AZ54" s="169">
        <v>1</v>
      </c>
      <c r="BA54" s="169">
        <v>0</v>
      </c>
      <c r="BB54" s="169">
        <v>0</v>
      </c>
      <c r="BC54" s="169">
        <v>0</v>
      </c>
      <c r="BD54" s="169">
        <v>0</v>
      </c>
      <c r="BE54" s="169">
        <v>0</v>
      </c>
      <c r="BF54" s="169">
        <v>0</v>
      </c>
      <c r="BG54" s="169">
        <v>0.25</v>
      </c>
      <c r="BH54" s="169">
        <v>0</v>
      </c>
      <c r="BI54" s="169">
        <v>0</v>
      </c>
      <c r="BJ54" s="169">
        <v>0</v>
      </c>
      <c r="BK54" s="169">
        <v>0.25</v>
      </c>
      <c r="BL54" s="169">
        <v>0</v>
      </c>
      <c r="BM54" s="169">
        <v>0</v>
      </c>
      <c r="BN54" s="169">
        <v>0</v>
      </c>
      <c r="BO54" s="169">
        <v>0</v>
      </c>
      <c r="BP54" s="169">
        <v>0</v>
      </c>
      <c r="BQ54" s="169">
        <v>0</v>
      </c>
      <c r="BR54" s="169">
        <v>0</v>
      </c>
      <c r="BS54" s="169">
        <v>0</v>
      </c>
      <c r="BT54" s="169">
        <v>0</v>
      </c>
      <c r="BU54" s="169">
        <v>0</v>
      </c>
      <c r="BV54" s="169">
        <v>0</v>
      </c>
      <c r="BW54" s="169">
        <v>0</v>
      </c>
      <c r="BX54" s="169">
        <v>0</v>
      </c>
      <c r="BY54" s="169">
        <v>0</v>
      </c>
      <c r="BZ54" s="169">
        <v>0</v>
      </c>
      <c r="CA54" s="169">
        <v>0</v>
      </c>
      <c r="CB54" s="169">
        <v>0</v>
      </c>
      <c r="CC54" s="169">
        <v>0</v>
      </c>
      <c r="CD54" s="169">
        <v>0</v>
      </c>
      <c r="CE54" s="169">
        <v>0</v>
      </c>
      <c r="CF54" s="169">
        <v>0</v>
      </c>
      <c r="CG54" s="169">
        <v>0</v>
      </c>
      <c r="CH54" s="169">
        <v>0</v>
      </c>
      <c r="CI54" s="169">
        <v>0</v>
      </c>
      <c r="CJ54" s="169">
        <v>0</v>
      </c>
      <c r="CK54" s="169">
        <v>0</v>
      </c>
      <c r="CL54" s="169">
        <v>0</v>
      </c>
      <c r="CM54" s="169">
        <v>0</v>
      </c>
      <c r="CN54" s="169">
        <v>0</v>
      </c>
      <c r="CO54" s="169">
        <v>0</v>
      </c>
      <c r="CP54" s="169">
        <v>0</v>
      </c>
      <c r="CQ54" s="169">
        <v>0</v>
      </c>
    </row>
    <row r="55" spans="1:95" x14ac:dyDescent="0.2">
      <c r="A55" s="6"/>
      <c r="B55" s="1">
        <v>57</v>
      </c>
      <c r="C55" s="168">
        <v>2.5</v>
      </c>
      <c r="E55" s="1">
        <v>57</v>
      </c>
      <c r="F55" s="169">
        <v>0</v>
      </c>
      <c r="G55" s="169">
        <v>0</v>
      </c>
      <c r="H55" s="169">
        <v>0</v>
      </c>
      <c r="I55" s="169">
        <v>0</v>
      </c>
      <c r="J55" s="169">
        <v>0</v>
      </c>
      <c r="K55" s="169">
        <v>0</v>
      </c>
      <c r="L55" s="169">
        <v>0</v>
      </c>
      <c r="M55" s="169">
        <v>0</v>
      </c>
      <c r="N55" s="169">
        <v>0</v>
      </c>
      <c r="O55" s="169">
        <v>0</v>
      </c>
      <c r="P55" s="169">
        <v>0.25</v>
      </c>
      <c r="Q55" s="169">
        <v>0</v>
      </c>
      <c r="R55" s="169">
        <v>0</v>
      </c>
      <c r="S55" s="169">
        <v>0</v>
      </c>
      <c r="T55" s="169">
        <v>0</v>
      </c>
      <c r="U55" s="169">
        <v>0.25</v>
      </c>
      <c r="V55" s="169">
        <v>0</v>
      </c>
      <c r="W55" s="169">
        <v>0</v>
      </c>
      <c r="X55" s="169">
        <v>0</v>
      </c>
      <c r="Y55" s="169">
        <v>0</v>
      </c>
      <c r="Z55" s="169">
        <v>0</v>
      </c>
      <c r="AA55" s="169">
        <v>0</v>
      </c>
      <c r="AB55" s="169">
        <v>0</v>
      </c>
      <c r="AC55" s="169">
        <v>0</v>
      </c>
      <c r="AD55" s="169">
        <v>0.25</v>
      </c>
      <c r="AE55" s="169">
        <v>0</v>
      </c>
      <c r="AF55" s="169">
        <v>0</v>
      </c>
      <c r="AG55" s="169">
        <v>0</v>
      </c>
      <c r="AH55" s="169">
        <v>0</v>
      </c>
      <c r="AI55" s="169">
        <v>0</v>
      </c>
      <c r="AJ55" s="169">
        <v>0</v>
      </c>
      <c r="AK55" s="169">
        <v>0</v>
      </c>
      <c r="AL55" s="169">
        <v>0</v>
      </c>
      <c r="AM55" s="169">
        <v>0</v>
      </c>
      <c r="AN55" s="169">
        <v>0</v>
      </c>
      <c r="AO55" s="169">
        <v>0</v>
      </c>
      <c r="AP55" s="169">
        <v>0</v>
      </c>
      <c r="AQ55" s="169">
        <v>0</v>
      </c>
      <c r="AR55" s="169">
        <v>0</v>
      </c>
      <c r="AS55" s="169">
        <v>0</v>
      </c>
      <c r="AT55" s="169">
        <v>0</v>
      </c>
      <c r="AU55" s="169">
        <v>0</v>
      </c>
      <c r="AV55" s="169">
        <v>0</v>
      </c>
      <c r="AW55" s="169">
        <v>0</v>
      </c>
      <c r="AX55" s="169">
        <v>0</v>
      </c>
      <c r="AY55" s="169">
        <v>0</v>
      </c>
      <c r="AZ55" s="169">
        <v>0</v>
      </c>
      <c r="BA55" s="169">
        <v>1</v>
      </c>
      <c r="BB55" s="169">
        <v>0</v>
      </c>
      <c r="BC55" s="169">
        <v>0</v>
      </c>
      <c r="BD55" s="169">
        <v>0</v>
      </c>
      <c r="BE55" s="169">
        <v>0</v>
      </c>
      <c r="BF55" s="169">
        <v>0</v>
      </c>
      <c r="BG55" s="169">
        <v>0.25</v>
      </c>
      <c r="BH55" s="169">
        <v>0</v>
      </c>
      <c r="BI55" s="169">
        <v>0</v>
      </c>
      <c r="BJ55" s="169">
        <v>0.25</v>
      </c>
      <c r="BK55" s="169">
        <v>0.25</v>
      </c>
      <c r="BL55" s="169">
        <v>0</v>
      </c>
      <c r="BM55" s="169">
        <v>0</v>
      </c>
      <c r="BN55" s="169">
        <v>0</v>
      </c>
      <c r="BO55" s="169">
        <v>0</v>
      </c>
      <c r="BP55" s="169">
        <v>0</v>
      </c>
      <c r="BQ55" s="169">
        <v>0</v>
      </c>
      <c r="BR55" s="169">
        <v>0</v>
      </c>
      <c r="BS55" s="169">
        <v>0</v>
      </c>
      <c r="BT55" s="169">
        <v>0</v>
      </c>
      <c r="BU55" s="169">
        <v>0</v>
      </c>
      <c r="BV55" s="169">
        <v>0</v>
      </c>
      <c r="BW55" s="169">
        <v>0</v>
      </c>
      <c r="BX55" s="169">
        <v>0</v>
      </c>
      <c r="BY55" s="169">
        <v>0</v>
      </c>
      <c r="BZ55" s="169">
        <v>0</v>
      </c>
      <c r="CA55" s="169">
        <v>0</v>
      </c>
      <c r="CB55" s="169">
        <v>0</v>
      </c>
      <c r="CC55" s="169">
        <v>0</v>
      </c>
      <c r="CD55" s="169">
        <v>0</v>
      </c>
      <c r="CE55" s="169">
        <v>0</v>
      </c>
      <c r="CF55" s="169">
        <v>0</v>
      </c>
      <c r="CG55" s="169">
        <v>0.25</v>
      </c>
      <c r="CH55" s="169">
        <v>0</v>
      </c>
      <c r="CI55" s="169">
        <v>0</v>
      </c>
      <c r="CJ55" s="169">
        <v>0</v>
      </c>
      <c r="CK55" s="169">
        <v>0</v>
      </c>
      <c r="CL55" s="169">
        <v>0</v>
      </c>
      <c r="CM55" s="169">
        <v>0</v>
      </c>
      <c r="CN55" s="169">
        <v>0</v>
      </c>
      <c r="CO55" s="169">
        <v>0</v>
      </c>
      <c r="CP55" s="169">
        <v>0</v>
      </c>
      <c r="CQ55" s="169">
        <v>0</v>
      </c>
    </row>
    <row r="56" spans="1:95" x14ac:dyDescent="0.2">
      <c r="A56" s="6"/>
      <c r="B56" s="1">
        <v>58</v>
      </c>
      <c r="C56" s="168">
        <v>0.6</v>
      </c>
      <c r="E56" s="1">
        <v>58</v>
      </c>
      <c r="F56" s="169">
        <v>0</v>
      </c>
      <c r="G56" s="169">
        <v>0</v>
      </c>
      <c r="H56" s="169">
        <v>0</v>
      </c>
      <c r="I56" s="169">
        <v>0</v>
      </c>
      <c r="J56" s="169">
        <v>0</v>
      </c>
      <c r="K56" s="169">
        <v>0</v>
      </c>
      <c r="L56" s="169">
        <v>0</v>
      </c>
      <c r="M56" s="169">
        <v>0</v>
      </c>
      <c r="N56" s="169">
        <v>0</v>
      </c>
      <c r="O56" s="169">
        <v>0</v>
      </c>
      <c r="P56" s="169">
        <v>0</v>
      </c>
      <c r="Q56" s="169">
        <v>0</v>
      </c>
      <c r="R56" s="169">
        <v>0</v>
      </c>
      <c r="S56" s="169">
        <v>0</v>
      </c>
      <c r="T56" s="169">
        <v>0</v>
      </c>
      <c r="U56" s="169">
        <v>0</v>
      </c>
      <c r="V56" s="169">
        <v>0</v>
      </c>
      <c r="W56" s="169">
        <v>0</v>
      </c>
      <c r="X56" s="169">
        <v>0</v>
      </c>
      <c r="Y56" s="169">
        <v>0</v>
      </c>
      <c r="Z56" s="169">
        <v>0</v>
      </c>
      <c r="AA56" s="169">
        <v>0</v>
      </c>
      <c r="AB56" s="169">
        <v>0</v>
      </c>
      <c r="AC56" s="169">
        <v>0</v>
      </c>
      <c r="AD56" s="169">
        <v>0</v>
      </c>
      <c r="AE56" s="169">
        <v>0</v>
      </c>
      <c r="AF56" s="169">
        <v>0</v>
      </c>
      <c r="AG56" s="169">
        <v>0</v>
      </c>
      <c r="AH56" s="169">
        <v>0</v>
      </c>
      <c r="AI56" s="169">
        <v>0</v>
      </c>
      <c r="AJ56" s="169">
        <v>0</v>
      </c>
      <c r="AK56" s="169">
        <v>0</v>
      </c>
      <c r="AL56" s="169">
        <v>0</v>
      </c>
      <c r="AM56" s="169">
        <v>0</v>
      </c>
      <c r="AN56" s="169">
        <v>0</v>
      </c>
      <c r="AO56" s="169">
        <v>0</v>
      </c>
      <c r="AP56" s="169">
        <v>0</v>
      </c>
      <c r="AQ56" s="169">
        <v>0</v>
      </c>
      <c r="AR56" s="169">
        <v>0</v>
      </c>
      <c r="AS56" s="169">
        <v>0</v>
      </c>
      <c r="AT56" s="169">
        <v>0</v>
      </c>
      <c r="AU56" s="169">
        <v>0</v>
      </c>
      <c r="AV56" s="169">
        <v>0</v>
      </c>
      <c r="AW56" s="169">
        <v>0</v>
      </c>
      <c r="AX56" s="169">
        <v>0</v>
      </c>
      <c r="AY56" s="169">
        <v>0</v>
      </c>
      <c r="AZ56" s="169">
        <v>0</v>
      </c>
      <c r="BA56" s="169">
        <v>0</v>
      </c>
      <c r="BB56" s="169">
        <v>1</v>
      </c>
      <c r="BC56" s="169">
        <v>0</v>
      </c>
      <c r="BD56" s="169">
        <v>0</v>
      </c>
      <c r="BE56" s="169">
        <v>0</v>
      </c>
      <c r="BF56" s="169">
        <v>0</v>
      </c>
      <c r="BG56" s="169">
        <v>0</v>
      </c>
      <c r="BH56" s="169">
        <v>0</v>
      </c>
      <c r="BI56" s="169">
        <v>0</v>
      </c>
      <c r="BJ56" s="169">
        <v>0</v>
      </c>
      <c r="BK56" s="169">
        <v>0.25</v>
      </c>
      <c r="BL56" s="169">
        <v>0</v>
      </c>
      <c r="BM56" s="169">
        <v>0</v>
      </c>
      <c r="BN56" s="169">
        <v>0</v>
      </c>
      <c r="BO56" s="169">
        <v>0</v>
      </c>
      <c r="BP56" s="169">
        <v>0</v>
      </c>
      <c r="BQ56" s="169">
        <v>0</v>
      </c>
      <c r="BR56" s="169">
        <v>0</v>
      </c>
      <c r="BS56" s="169">
        <v>0</v>
      </c>
      <c r="BT56" s="169">
        <v>0.5</v>
      </c>
      <c r="BU56" s="169">
        <v>0</v>
      </c>
      <c r="BV56" s="169">
        <v>0</v>
      </c>
      <c r="BW56" s="169">
        <v>0</v>
      </c>
      <c r="BX56" s="169">
        <v>0</v>
      </c>
      <c r="BY56" s="169">
        <v>0</v>
      </c>
      <c r="BZ56" s="169">
        <v>0</v>
      </c>
      <c r="CA56" s="169">
        <v>0</v>
      </c>
      <c r="CB56" s="169">
        <v>0</v>
      </c>
      <c r="CC56" s="169">
        <v>0</v>
      </c>
      <c r="CD56" s="169">
        <v>0</v>
      </c>
      <c r="CE56" s="169">
        <v>0</v>
      </c>
      <c r="CF56" s="169">
        <v>0</v>
      </c>
      <c r="CG56" s="169">
        <v>0</v>
      </c>
      <c r="CH56" s="169">
        <v>0.25</v>
      </c>
      <c r="CI56" s="169">
        <v>0</v>
      </c>
      <c r="CJ56" s="169">
        <v>0.25</v>
      </c>
      <c r="CK56" s="169">
        <v>0</v>
      </c>
      <c r="CL56" s="169">
        <v>0</v>
      </c>
      <c r="CM56" s="169">
        <v>0</v>
      </c>
      <c r="CN56" s="169">
        <v>0</v>
      </c>
      <c r="CO56" s="169">
        <v>0</v>
      </c>
      <c r="CP56" s="169">
        <v>0.25</v>
      </c>
      <c r="CQ56" s="169">
        <v>0</v>
      </c>
    </row>
    <row r="57" spans="1:95" x14ac:dyDescent="0.2">
      <c r="A57" s="6"/>
      <c r="B57" s="1">
        <v>59</v>
      </c>
      <c r="C57" s="168">
        <v>4.7</v>
      </c>
      <c r="E57" s="1">
        <v>59</v>
      </c>
      <c r="F57" s="169">
        <v>0</v>
      </c>
      <c r="G57" s="169">
        <v>0</v>
      </c>
      <c r="H57" s="169">
        <v>0</v>
      </c>
      <c r="I57" s="169">
        <v>0</v>
      </c>
      <c r="J57" s="169">
        <v>0</v>
      </c>
      <c r="K57" s="169">
        <v>0</v>
      </c>
      <c r="L57" s="169">
        <v>0</v>
      </c>
      <c r="M57" s="169">
        <v>0</v>
      </c>
      <c r="N57" s="169">
        <v>0</v>
      </c>
      <c r="O57" s="169">
        <v>0</v>
      </c>
      <c r="P57" s="169">
        <v>0.25</v>
      </c>
      <c r="Q57" s="169">
        <v>0</v>
      </c>
      <c r="R57" s="169">
        <v>0</v>
      </c>
      <c r="S57" s="169">
        <v>0</v>
      </c>
      <c r="T57" s="169">
        <v>0</v>
      </c>
      <c r="U57" s="169">
        <v>0.25</v>
      </c>
      <c r="V57" s="169">
        <v>0</v>
      </c>
      <c r="W57" s="169">
        <v>0</v>
      </c>
      <c r="X57" s="169">
        <v>0</v>
      </c>
      <c r="Y57" s="169">
        <v>0</v>
      </c>
      <c r="Z57" s="169">
        <v>0</v>
      </c>
      <c r="AA57" s="169">
        <v>0</v>
      </c>
      <c r="AB57" s="169">
        <v>0</v>
      </c>
      <c r="AC57" s="169">
        <v>0</v>
      </c>
      <c r="AD57" s="169">
        <v>0</v>
      </c>
      <c r="AE57" s="169">
        <v>0</v>
      </c>
      <c r="AF57" s="169">
        <v>0</v>
      </c>
      <c r="AG57" s="169">
        <v>0</v>
      </c>
      <c r="AH57" s="169">
        <v>0</v>
      </c>
      <c r="AI57" s="169">
        <v>0</v>
      </c>
      <c r="AJ57" s="169">
        <v>0</v>
      </c>
      <c r="AK57" s="169">
        <v>0</v>
      </c>
      <c r="AL57" s="169">
        <v>0</v>
      </c>
      <c r="AM57" s="169">
        <v>0</v>
      </c>
      <c r="AN57" s="169">
        <v>0</v>
      </c>
      <c r="AO57" s="169">
        <v>0</v>
      </c>
      <c r="AP57" s="169">
        <v>0</v>
      </c>
      <c r="AQ57" s="169">
        <v>0</v>
      </c>
      <c r="AR57" s="169">
        <v>0</v>
      </c>
      <c r="AS57" s="169">
        <v>0</v>
      </c>
      <c r="AT57" s="169">
        <v>0</v>
      </c>
      <c r="AU57" s="169">
        <v>0</v>
      </c>
      <c r="AV57" s="169">
        <v>0</v>
      </c>
      <c r="AW57" s="169">
        <v>0</v>
      </c>
      <c r="AX57" s="169">
        <v>0</v>
      </c>
      <c r="AY57" s="169">
        <v>0</v>
      </c>
      <c r="AZ57" s="169">
        <v>0</v>
      </c>
      <c r="BA57" s="169">
        <v>0</v>
      </c>
      <c r="BB57" s="169">
        <v>0</v>
      </c>
      <c r="BC57" s="169">
        <v>1</v>
      </c>
      <c r="BD57" s="169">
        <v>0</v>
      </c>
      <c r="BE57" s="169">
        <v>0</v>
      </c>
      <c r="BF57" s="169">
        <v>0</v>
      </c>
      <c r="BG57" s="169">
        <v>0</v>
      </c>
      <c r="BH57" s="169">
        <v>0</v>
      </c>
      <c r="BI57" s="169">
        <v>0</v>
      </c>
      <c r="BJ57" s="169">
        <v>0</v>
      </c>
      <c r="BK57" s="169">
        <v>0</v>
      </c>
      <c r="BL57" s="169">
        <v>0</v>
      </c>
      <c r="BM57" s="169">
        <v>0</v>
      </c>
      <c r="BN57" s="169">
        <v>0</v>
      </c>
      <c r="BO57" s="169">
        <v>0</v>
      </c>
      <c r="BP57" s="169">
        <v>0</v>
      </c>
      <c r="BQ57" s="169">
        <v>0</v>
      </c>
      <c r="BR57" s="169">
        <v>0</v>
      </c>
      <c r="BS57" s="169">
        <v>0</v>
      </c>
      <c r="BT57" s="169">
        <v>0</v>
      </c>
      <c r="BU57" s="169">
        <v>0</v>
      </c>
      <c r="BV57" s="169">
        <v>0</v>
      </c>
      <c r="BW57" s="169">
        <v>0</v>
      </c>
      <c r="BX57" s="169">
        <v>0</v>
      </c>
      <c r="BY57" s="169">
        <v>0</v>
      </c>
      <c r="BZ57" s="169">
        <v>0</v>
      </c>
      <c r="CA57" s="169">
        <v>0</v>
      </c>
      <c r="CB57" s="169">
        <v>0</v>
      </c>
      <c r="CC57" s="169">
        <v>0</v>
      </c>
      <c r="CD57" s="169">
        <v>0</v>
      </c>
      <c r="CE57" s="169">
        <v>0</v>
      </c>
      <c r="CF57" s="169">
        <v>0</v>
      </c>
      <c r="CG57" s="169">
        <v>0</v>
      </c>
      <c r="CH57" s="169">
        <v>0</v>
      </c>
      <c r="CI57" s="169">
        <v>0</v>
      </c>
      <c r="CJ57" s="169">
        <v>0</v>
      </c>
      <c r="CK57" s="169">
        <v>0</v>
      </c>
      <c r="CL57" s="169">
        <v>0</v>
      </c>
      <c r="CM57" s="169">
        <v>0</v>
      </c>
      <c r="CN57" s="169">
        <v>0</v>
      </c>
      <c r="CO57" s="169">
        <v>0</v>
      </c>
      <c r="CP57" s="169">
        <v>0</v>
      </c>
      <c r="CQ57" s="169">
        <v>0</v>
      </c>
    </row>
    <row r="58" spans="1:95" x14ac:dyDescent="0.2">
      <c r="A58" s="6"/>
      <c r="B58" s="1">
        <v>60</v>
      </c>
      <c r="C58" s="168">
        <v>2.9</v>
      </c>
      <c r="E58" s="1">
        <v>60</v>
      </c>
      <c r="F58" s="169">
        <v>0</v>
      </c>
      <c r="G58" s="169">
        <v>0</v>
      </c>
      <c r="H58" s="169">
        <v>0.25</v>
      </c>
      <c r="I58" s="169">
        <v>0</v>
      </c>
      <c r="J58" s="169">
        <v>0</v>
      </c>
      <c r="K58" s="169">
        <v>0</v>
      </c>
      <c r="L58" s="169">
        <v>0</v>
      </c>
      <c r="M58" s="169">
        <v>0</v>
      </c>
      <c r="N58" s="169">
        <v>0</v>
      </c>
      <c r="O58" s="169">
        <v>0.25</v>
      </c>
      <c r="P58" s="169">
        <v>0</v>
      </c>
      <c r="Q58" s="169">
        <v>0</v>
      </c>
      <c r="R58" s="169">
        <v>0</v>
      </c>
      <c r="S58" s="169">
        <v>0</v>
      </c>
      <c r="T58" s="169">
        <v>0</v>
      </c>
      <c r="U58" s="169">
        <v>0</v>
      </c>
      <c r="V58" s="169">
        <v>0.25</v>
      </c>
      <c r="W58" s="169">
        <v>0</v>
      </c>
      <c r="X58" s="169">
        <v>0</v>
      </c>
      <c r="Y58" s="169">
        <v>0</v>
      </c>
      <c r="Z58" s="169">
        <v>0</v>
      </c>
      <c r="AA58" s="169">
        <v>0</v>
      </c>
      <c r="AB58" s="169">
        <v>0</v>
      </c>
      <c r="AC58" s="169">
        <v>0</v>
      </c>
      <c r="AD58" s="169">
        <v>0</v>
      </c>
      <c r="AE58" s="169">
        <v>0</v>
      </c>
      <c r="AF58" s="169">
        <v>0</v>
      </c>
      <c r="AG58" s="169">
        <v>0</v>
      </c>
      <c r="AH58" s="169">
        <v>0</v>
      </c>
      <c r="AI58" s="169">
        <v>0</v>
      </c>
      <c r="AJ58" s="169">
        <v>0</v>
      </c>
      <c r="AK58" s="169">
        <v>0</v>
      </c>
      <c r="AL58" s="169">
        <v>0</v>
      </c>
      <c r="AM58" s="169">
        <v>0</v>
      </c>
      <c r="AN58" s="169">
        <v>0</v>
      </c>
      <c r="AO58" s="169">
        <v>0</v>
      </c>
      <c r="AP58" s="169">
        <v>0</v>
      </c>
      <c r="AQ58" s="169">
        <v>0</v>
      </c>
      <c r="AR58" s="169">
        <v>0</v>
      </c>
      <c r="AS58" s="169">
        <v>0</v>
      </c>
      <c r="AT58" s="169">
        <v>0</v>
      </c>
      <c r="AU58" s="169">
        <v>0</v>
      </c>
      <c r="AV58" s="169">
        <v>0</v>
      </c>
      <c r="AW58" s="169">
        <v>0</v>
      </c>
      <c r="AX58" s="169">
        <v>0</v>
      </c>
      <c r="AY58" s="169">
        <v>0</v>
      </c>
      <c r="AZ58" s="169">
        <v>0</v>
      </c>
      <c r="BA58" s="169">
        <v>0</v>
      </c>
      <c r="BB58" s="169">
        <v>0</v>
      </c>
      <c r="BC58" s="169">
        <v>0</v>
      </c>
      <c r="BD58" s="169">
        <v>1</v>
      </c>
      <c r="BE58" s="169">
        <v>0</v>
      </c>
      <c r="BF58" s="169">
        <v>0</v>
      </c>
      <c r="BG58" s="169">
        <v>0.25</v>
      </c>
      <c r="BH58" s="169">
        <v>0.25</v>
      </c>
      <c r="BI58" s="169">
        <v>0</v>
      </c>
      <c r="BJ58" s="169">
        <v>0</v>
      </c>
      <c r="BK58" s="169">
        <v>0</v>
      </c>
      <c r="BL58" s="169">
        <v>0</v>
      </c>
      <c r="BM58" s="169">
        <v>0</v>
      </c>
      <c r="BN58" s="169">
        <v>0.25</v>
      </c>
      <c r="BO58" s="169">
        <v>0</v>
      </c>
      <c r="BP58" s="169">
        <v>0</v>
      </c>
      <c r="BQ58" s="169">
        <v>0</v>
      </c>
      <c r="BR58" s="169">
        <v>0</v>
      </c>
      <c r="BS58" s="169">
        <v>0</v>
      </c>
      <c r="BT58" s="169">
        <v>0</v>
      </c>
      <c r="BU58" s="169">
        <v>0</v>
      </c>
      <c r="BV58" s="169">
        <v>0.25</v>
      </c>
      <c r="BW58" s="169">
        <v>0</v>
      </c>
      <c r="BX58" s="169">
        <v>0</v>
      </c>
      <c r="BY58" s="169">
        <v>0</v>
      </c>
      <c r="BZ58" s="169">
        <v>0</v>
      </c>
      <c r="CA58" s="169">
        <v>0</v>
      </c>
      <c r="CB58" s="169">
        <v>0</v>
      </c>
      <c r="CC58" s="169">
        <v>0</v>
      </c>
      <c r="CD58" s="169">
        <v>0</v>
      </c>
      <c r="CE58" s="169">
        <v>0</v>
      </c>
      <c r="CF58" s="169">
        <v>0</v>
      </c>
      <c r="CG58" s="169">
        <v>0.5</v>
      </c>
      <c r="CH58" s="169">
        <v>0.75</v>
      </c>
      <c r="CI58" s="169">
        <v>0</v>
      </c>
      <c r="CJ58" s="169">
        <v>0</v>
      </c>
      <c r="CK58" s="169">
        <v>0</v>
      </c>
      <c r="CL58" s="169">
        <v>0</v>
      </c>
      <c r="CM58" s="169">
        <v>0</v>
      </c>
      <c r="CN58" s="169">
        <v>0</v>
      </c>
      <c r="CO58" s="169">
        <v>0</v>
      </c>
      <c r="CP58" s="169">
        <v>0</v>
      </c>
      <c r="CQ58" s="169">
        <v>0</v>
      </c>
    </row>
    <row r="59" spans="1:95" x14ac:dyDescent="0.2">
      <c r="A59" s="6"/>
      <c r="B59" s="1">
        <v>61</v>
      </c>
      <c r="C59" s="168">
        <v>4.5999999999999996</v>
      </c>
      <c r="E59" s="1">
        <v>61</v>
      </c>
      <c r="F59" s="169">
        <v>0.25</v>
      </c>
      <c r="G59" s="169">
        <v>0</v>
      </c>
      <c r="H59" s="169">
        <v>0</v>
      </c>
      <c r="I59" s="169">
        <v>0</v>
      </c>
      <c r="J59" s="169">
        <v>0</v>
      </c>
      <c r="K59" s="169">
        <v>0</v>
      </c>
      <c r="L59" s="169">
        <v>0</v>
      </c>
      <c r="M59" s="169">
        <v>0</v>
      </c>
      <c r="N59" s="169">
        <v>0</v>
      </c>
      <c r="O59" s="169">
        <v>0</v>
      </c>
      <c r="P59" s="169">
        <v>0</v>
      </c>
      <c r="Q59" s="169">
        <v>0</v>
      </c>
      <c r="R59" s="169">
        <v>0</v>
      </c>
      <c r="S59" s="169">
        <v>0</v>
      </c>
      <c r="T59" s="169">
        <v>0</v>
      </c>
      <c r="U59" s="169">
        <v>0</v>
      </c>
      <c r="V59" s="169">
        <v>0</v>
      </c>
      <c r="W59" s="169">
        <v>0</v>
      </c>
      <c r="X59" s="169">
        <v>0</v>
      </c>
      <c r="Y59" s="169">
        <v>0</v>
      </c>
      <c r="Z59" s="169">
        <v>0</v>
      </c>
      <c r="AA59" s="169">
        <v>0</v>
      </c>
      <c r="AB59" s="169">
        <v>0</v>
      </c>
      <c r="AC59" s="169">
        <v>0</v>
      </c>
      <c r="AD59" s="169">
        <v>0</v>
      </c>
      <c r="AE59" s="169">
        <v>0</v>
      </c>
      <c r="AF59" s="169">
        <v>0</v>
      </c>
      <c r="AG59" s="169">
        <v>0</v>
      </c>
      <c r="AH59" s="169">
        <v>0</v>
      </c>
      <c r="AI59" s="169">
        <v>0</v>
      </c>
      <c r="AJ59" s="169">
        <v>0</v>
      </c>
      <c r="AK59" s="169">
        <v>0</v>
      </c>
      <c r="AL59" s="169">
        <v>0</v>
      </c>
      <c r="AM59" s="169">
        <v>0</v>
      </c>
      <c r="AN59" s="169">
        <v>0</v>
      </c>
      <c r="AO59" s="169">
        <v>0</v>
      </c>
      <c r="AP59" s="169">
        <v>0</v>
      </c>
      <c r="AQ59" s="169">
        <v>0</v>
      </c>
      <c r="AR59" s="169">
        <v>0</v>
      </c>
      <c r="AS59" s="169">
        <v>0</v>
      </c>
      <c r="AT59" s="169">
        <v>0</v>
      </c>
      <c r="AU59" s="169">
        <v>0</v>
      </c>
      <c r="AV59" s="169">
        <v>0</v>
      </c>
      <c r="AW59" s="169">
        <v>0</v>
      </c>
      <c r="AX59" s="169">
        <v>0</v>
      </c>
      <c r="AY59" s="169">
        <v>0</v>
      </c>
      <c r="AZ59" s="169">
        <v>0</v>
      </c>
      <c r="BA59" s="169">
        <v>0</v>
      </c>
      <c r="BB59" s="169">
        <v>0</v>
      </c>
      <c r="BC59" s="169">
        <v>0</v>
      </c>
      <c r="BD59" s="169">
        <v>0</v>
      </c>
      <c r="BE59" s="169">
        <v>1</v>
      </c>
      <c r="BF59" s="169">
        <v>0.25</v>
      </c>
      <c r="BG59" s="169">
        <v>0</v>
      </c>
      <c r="BH59" s="169">
        <v>0</v>
      </c>
      <c r="BI59" s="169">
        <v>0</v>
      </c>
      <c r="BJ59" s="169">
        <v>0</v>
      </c>
      <c r="BK59" s="169">
        <v>0</v>
      </c>
      <c r="BL59" s="169">
        <v>0</v>
      </c>
      <c r="BM59" s="169">
        <v>0</v>
      </c>
      <c r="BN59" s="169">
        <v>0</v>
      </c>
      <c r="BO59" s="169">
        <v>0</v>
      </c>
      <c r="BP59" s="169">
        <v>0</v>
      </c>
      <c r="BQ59" s="169">
        <v>0</v>
      </c>
      <c r="BR59" s="169">
        <v>0</v>
      </c>
      <c r="BS59" s="169">
        <v>0</v>
      </c>
      <c r="BT59" s="169">
        <v>0</v>
      </c>
      <c r="BU59" s="169">
        <v>0</v>
      </c>
      <c r="BV59" s="169">
        <v>0</v>
      </c>
      <c r="BW59" s="169">
        <v>0</v>
      </c>
      <c r="BX59" s="169">
        <v>0</v>
      </c>
      <c r="BY59" s="169">
        <v>0</v>
      </c>
      <c r="BZ59" s="169">
        <v>0</v>
      </c>
      <c r="CA59" s="169">
        <v>0</v>
      </c>
      <c r="CB59" s="169">
        <v>0</v>
      </c>
      <c r="CC59" s="169">
        <v>0</v>
      </c>
      <c r="CD59" s="169">
        <v>0</v>
      </c>
      <c r="CE59" s="169">
        <v>0</v>
      </c>
      <c r="CF59" s="169">
        <v>0</v>
      </c>
      <c r="CG59" s="169">
        <v>0</v>
      </c>
      <c r="CH59" s="169">
        <v>0</v>
      </c>
      <c r="CI59" s="169">
        <v>0</v>
      </c>
      <c r="CJ59" s="169">
        <v>0</v>
      </c>
      <c r="CK59" s="169">
        <v>0</v>
      </c>
      <c r="CL59" s="169">
        <v>0</v>
      </c>
      <c r="CM59" s="169">
        <v>0</v>
      </c>
      <c r="CN59" s="169">
        <v>0</v>
      </c>
      <c r="CO59" s="169">
        <v>0</v>
      </c>
      <c r="CP59" s="169">
        <v>0</v>
      </c>
      <c r="CQ59" s="169">
        <v>0</v>
      </c>
    </row>
    <row r="60" spans="1:95" x14ac:dyDescent="0.2">
      <c r="A60" s="6"/>
      <c r="B60" s="1">
        <v>62</v>
      </c>
      <c r="C60" s="168">
        <v>0.3</v>
      </c>
      <c r="E60" s="1">
        <v>62</v>
      </c>
      <c r="F60" s="169">
        <v>0.25</v>
      </c>
      <c r="G60" s="169">
        <v>0.25</v>
      </c>
      <c r="H60" s="169">
        <v>0</v>
      </c>
      <c r="I60" s="169">
        <v>0</v>
      </c>
      <c r="J60" s="169">
        <v>0</v>
      </c>
      <c r="K60" s="169">
        <v>0.25</v>
      </c>
      <c r="L60" s="169">
        <v>0.25</v>
      </c>
      <c r="M60" s="169">
        <v>0</v>
      </c>
      <c r="N60" s="169">
        <v>0</v>
      </c>
      <c r="O60" s="169">
        <v>0</v>
      </c>
      <c r="P60" s="169">
        <v>0</v>
      </c>
      <c r="Q60" s="169">
        <v>0</v>
      </c>
      <c r="R60" s="169">
        <v>0</v>
      </c>
      <c r="S60" s="169">
        <v>0.25</v>
      </c>
      <c r="T60" s="169">
        <v>0</v>
      </c>
      <c r="U60" s="169">
        <v>0</v>
      </c>
      <c r="V60" s="169">
        <v>0</v>
      </c>
      <c r="W60" s="169">
        <v>0</v>
      </c>
      <c r="X60" s="169">
        <v>0</v>
      </c>
      <c r="Y60" s="169">
        <v>0</v>
      </c>
      <c r="Z60" s="169">
        <v>0</v>
      </c>
      <c r="AA60" s="169">
        <v>0.25</v>
      </c>
      <c r="AB60" s="169">
        <v>0.25</v>
      </c>
      <c r="AC60" s="169">
        <v>0</v>
      </c>
      <c r="AD60" s="169">
        <v>0.25</v>
      </c>
      <c r="AE60" s="169">
        <v>0</v>
      </c>
      <c r="AF60" s="169">
        <v>0</v>
      </c>
      <c r="AG60" s="169">
        <v>0</v>
      </c>
      <c r="AH60" s="169">
        <v>0</v>
      </c>
      <c r="AI60" s="169">
        <v>0</v>
      </c>
      <c r="AJ60" s="169">
        <v>0</v>
      </c>
      <c r="AK60" s="169">
        <v>0</v>
      </c>
      <c r="AL60" s="169">
        <v>0</v>
      </c>
      <c r="AM60" s="169">
        <v>0.25</v>
      </c>
      <c r="AN60" s="169">
        <v>0.25</v>
      </c>
      <c r="AO60" s="169">
        <v>0</v>
      </c>
      <c r="AP60" s="169">
        <v>0</v>
      </c>
      <c r="AQ60" s="169">
        <v>0</v>
      </c>
      <c r="AR60" s="169">
        <v>0</v>
      </c>
      <c r="AS60" s="169">
        <v>0</v>
      </c>
      <c r="AT60" s="169">
        <v>0</v>
      </c>
      <c r="AU60" s="169">
        <v>0</v>
      </c>
      <c r="AV60" s="169">
        <v>0</v>
      </c>
      <c r="AW60" s="169">
        <v>0</v>
      </c>
      <c r="AX60" s="169">
        <v>0</v>
      </c>
      <c r="AY60" s="169">
        <v>0</v>
      </c>
      <c r="AZ60" s="169">
        <v>0</v>
      </c>
      <c r="BA60" s="169">
        <v>0</v>
      </c>
      <c r="BB60" s="169">
        <v>0</v>
      </c>
      <c r="BC60" s="169">
        <v>0</v>
      </c>
      <c r="BD60" s="169">
        <v>0</v>
      </c>
      <c r="BE60" s="169">
        <v>0.25</v>
      </c>
      <c r="BF60" s="169">
        <v>1</v>
      </c>
      <c r="BG60" s="169">
        <v>0.25</v>
      </c>
      <c r="BH60" s="169">
        <v>0</v>
      </c>
      <c r="BI60" s="169">
        <v>0</v>
      </c>
      <c r="BJ60" s="169">
        <v>0</v>
      </c>
      <c r="BK60" s="169">
        <v>0</v>
      </c>
      <c r="BL60" s="169">
        <v>0</v>
      </c>
      <c r="BM60" s="169">
        <v>0</v>
      </c>
      <c r="BN60" s="169">
        <v>0</v>
      </c>
      <c r="BO60" s="169">
        <v>0</v>
      </c>
      <c r="BP60" s="169">
        <v>0</v>
      </c>
      <c r="BQ60" s="169">
        <v>0</v>
      </c>
      <c r="BR60" s="169">
        <v>0</v>
      </c>
      <c r="BS60" s="169">
        <v>0</v>
      </c>
      <c r="BT60" s="169">
        <v>0.5</v>
      </c>
      <c r="BU60" s="169">
        <v>0</v>
      </c>
      <c r="BV60" s="169">
        <v>0</v>
      </c>
      <c r="BW60" s="169">
        <v>0</v>
      </c>
      <c r="BX60" s="169">
        <v>0</v>
      </c>
      <c r="BY60" s="169">
        <v>0</v>
      </c>
      <c r="BZ60" s="169">
        <v>0</v>
      </c>
      <c r="CA60" s="169">
        <v>0.25</v>
      </c>
      <c r="CB60" s="169">
        <v>0.25</v>
      </c>
      <c r="CC60" s="169">
        <v>0</v>
      </c>
      <c r="CD60" s="169">
        <v>0</v>
      </c>
      <c r="CE60" s="169">
        <v>0</v>
      </c>
      <c r="CF60" s="169">
        <v>0</v>
      </c>
      <c r="CG60" s="169">
        <v>0</v>
      </c>
      <c r="CH60" s="169">
        <v>0.5</v>
      </c>
      <c r="CI60" s="169">
        <v>0</v>
      </c>
      <c r="CJ60" s="169">
        <v>0.25</v>
      </c>
      <c r="CK60" s="169">
        <v>0.25</v>
      </c>
      <c r="CL60" s="169">
        <v>0</v>
      </c>
      <c r="CM60" s="169">
        <v>0.25</v>
      </c>
      <c r="CN60" s="169">
        <v>0</v>
      </c>
      <c r="CO60" s="169">
        <v>0.25</v>
      </c>
      <c r="CP60" s="169">
        <v>0.5</v>
      </c>
      <c r="CQ60" s="169">
        <v>0</v>
      </c>
    </row>
    <row r="61" spans="1:95" x14ac:dyDescent="0.2">
      <c r="A61" s="6"/>
      <c r="B61" s="1">
        <v>63</v>
      </c>
      <c r="C61" s="168">
        <v>2.4</v>
      </c>
      <c r="E61" s="1">
        <v>63</v>
      </c>
      <c r="F61" s="169">
        <v>0</v>
      </c>
      <c r="G61" s="169">
        <v>0</v>
      </c>
      <c r="H61" s="169">
        <v>0.25</v>
      </c>
      <c r="I61" s="169">
        <v>0.25</v>
      </c>
      <c r="J61" s="169">
        <v>0</v>
      </c>
      <c r="K61" s="169">
        <v>0</v>
      </c>
      <c r="L61" s="169">
        <v>0.25</v>
      </c>
      <c r="M61" s="169">
        <v>0</v>
      </c>
      <c r="N61" s="169">
        <v>0</v>
      </c>
      <c r="O61" s="169">
        <v>0</v>
      </c>
      <c r="P61" s="169">
        <v>0.25</v>
      </c>
      <c r="Q61" s="169">
        <v>0.25</v>
      </c>
      <c r="R61" s="169">
        <v>0.25</v>
      </c>
      <c r="S61" s="169">
        <v>0.25</v>
      </c>
      <c r="T61" s="169">
        <v>0</v>
      </c>
      <c r="U61" s="169">
        <v>0.25</v>
      </c>
      <c r="V61" s="169">
        <v>0</v>
      </c>
      <c r="W61" s="169">
        <v>0</v>
      </c>
      <c r="X61" s="169">
        <v>0.25</v>
      </c>
      <c r="Y61" s="169">
        <v>0.25</v>
      </c>
      <c r="Z61" s="169">
        <v>0</v>
      </c>
      <c r="AA61" s="169">
        <v>0.25</v>
      </c>
      <c r="AB61" s="169">
        <v>0.25</v>
      </c>
      <c r="AC61" s="169">
        <v>0</v>
      </c>
      <c r="AD61" s="169">
        <v>0.25</v>
      </c>
      <c r="AE61" s="169">
        <v>0</v>
      </c>
      <c r="AF61" s="169">
        <v>0</v>
      </c>
      <c r="AG61" s="169">
        <v>0.25</v>
      </c>
      <c r="AH61" s="169">
        <v>0</v>
      </c>
      <c r="AI61" s="169">
        <v>0.25</v>
      </c>
      <c r="AJ61" s="169">
        <v>0</v>
      </c>
      <c r="AK61" s="169">
        <v>0.75</v>
      </c>
      <c r="AL61" s="169">
        <v>0</v>
      </c>
      <c r="AM61" s="169">
        <v>0.25</v>
      </c>
      <c r="AN61" s="169">
        <v>0.25</v>
      </c>
      <c r="AO61" s="169">
        <v>0</v>
      </c>
      <c r="AP61" s="169">
        <v>0</v>
      </c>
      <c r="AQ61" s="169">
        <v>0.25</v>
      </c>
      <c r="AR61" s="169">
        <v>0.25</v>
      </c>
      <c r="AS61" s="169">
        <v>0.25</v>
      </c>
      <c r="AT61" s="169">
        <v>0</v>
      </c>
      <c r="AU61" s="169">
        <v>0.25</v>
      </c>
      <c r="AV61" s="169">
        <v>0</v>
      </c>
      <c r="AW61" s="169">
        <v>0.25</v>
      </c>
      <c r="AX61" s="169">
        <v>0.25</v>
      </c>
      <c r="AY61" s="169">
        <v>0.25</v>
      </c>
      <c r="AZ61" s="169">
        <v>0.25</v>
      </c>
      <c r="BA61" s="169">
        <v>0.25</v>
      </c>
      <c r="BB61" s="169">
        <v>0</v>
      </c>
      <c r="BC61" s="169">
        <v>0</v>
      </c>
      <c r="BD61" s="169">
        <v>0.25</v>
      </c>
      <c r="BE61" s="169">
        <v>0</v>
      </c>
      <c r="BF61" s="169">
        <v>0.25</v>
      </c>
      <c r="BG61" s="169">
        <v>1</v>
      </c>
      <c r="BH61" s="169">
        <v>0.75</v>
      </c>
      <c r="BI61" s="169">
        <v>0.25</v>
      </c>
      <c r="BJ61" s="169">
        <v>0.25</v>
      </c>
      <c r="BK61" s="169">
        <v>0.25</v>
      </c>
      <c r="BL61" s="169">
        <v>0</v>
      </c>
      <c r="BM61" s="169">
        <v>0</v>
      </c>
      <c r="BN61" s="169">
        <v>0.25</v>
      </c>
      <c r="BO61" s="169">
        <v>0</v>
      </c>
      <c r="BP61" s="169">
        <v>0</v>
      </c>
      <c r="BQ61" s="169">
        <v>0</v>
      </c>
      <c r="BR61" s="169">
        <v>0.25</v>
      </c>
      <c r="BS61" s="169">
        <v>0.25</v>
      </c>
      <c r="BT61" s="169">
        <v>0.5</v>
      </c>
      <c r="BU61" s="169">
        <v>0.25</v>
      </c>
      <c r="BV61" s="169">
        <v>0.25</v>
      </c>
      <c r="BW61" s="169">
        <v>0.25</v>
      </c>
      <c r="BX61" s="169">
        <v>0.25</v>
      </c>
      <c r="BY61" s="169">
        <v>0.25</v>
      </c>
      <c r="BZ61" s="169">
        <v>0.25</v>
      </c>
      <c r="CA61" s="169">
        <v>0</v>
      </c>
      <c r="CB61" s="169">
        <v>0.25</v>
      </c>
      <c r="CC61" s="169">
        <v>0</v>
      </c>
      <c r="CD61" s="169">
        <v>0</v>
      </c>
      <c r="CE61" s="169">
        <v>0</v>
      </c>
      <c r="CF61" s="169">
        <v>0</v>
      </c>
      <c r="CG61" s="169">
        <v>0.5</v>
      </c>
      <c r="CH61" s="169">
        <v>0.75</v>
      </c>
      <c r="CI61" s="169">
        <v>0</v>
      </c>
      <c r="CJ61" s="169">
        <v>0.5</v>
      </c>
      <c r="CK61" s="169">
        <v>0.5</v>
      </c>
      <c r="CL61" s="169">
        <v>0.25</v>
      </c>
      <c r="CM61" s="169">
        <v>0.25</v>
      </c>
      <c r="CN61" s="169">
        <v>0.25</v>
      </c>
      <c r="CO61" s="169">
        <v>0.25</v>
      </c>
      <c r="CP61" s="169">
        <v>0.5</v>
      </c>
      <c r="CQ61" s="169">
        <v>0.25</v>
      </c>
    </row>
    <row r="62" spans="1:95" x14ac:dyDescent="0.2">
      <c r="A62" s="6"/>
      <c r="B62" s="1">
        <v>64</v>
      </c>
      <c r="C62" s="168">
        <v>5.8</v>
      </c>
      <c r="E62" s="1">
        <v>64</v>
      </c>
      <c r="F62" s="169">
        <v>0</v>
      </c>
      <c r="G62" s="169">
        <v>0</v>
      </c>
      <c r="H62" s="169">
        <v>0.75</v>
      </c>
      <c r="I62" s="169">
        <v>0.5</v>
      </c>
      <c r="J62" s="169">
        <v>0</v>
      </c>
      <c r="K62" s="169">
        <v>0</v>
      </c>
      <c r="L62" s="169">
        <v>0</v>
      </c>
      <c r="M62" s="169">
        <v>0</v>
      </c>
      <c r="N62" s="169">
        <v>0</v>
      </c>
      <c r="O62" s="169">
        <v>0</v>
      </c>
      <c r="P62" s="169">
        <v>0</v>
      </c>
      <c r="Q62" s="169">
        <v>0</v>
      </c>
      <c r="R62" s="169">
        <v>0</v>
      </c>
      <c r="S62" s="169">
        <v>0</v>
      </c>
      <c r="T62" s="169">
        <v>0</v>
      </c>
      <c r="U62" s="169">
        <v>0</v>
      </c>
      <c r="V62" s="169">
        <v>0</v>
      </c>
      <c r="W62" s="169">
        <v>0</v>
      </c>
      <c r="X62" s="169">
        <v>0</v>
      </c>
      <c r="Y62" s="169">
        <v>0</v>
      </c>
      <c r="Z62" s="169">
        <v>0</v>
      </c>
      <c r="AA62" s="169">
        <v>0</v>
      </c>
      <c r="AB62" s="169">
        <v>0</v>
      </c>
      <c r="AC62" s="169">
        <v>0</v>
      </c>
      <c r="AD62" s="169">
        <v>0</v>
      </c>
      <c r="AE62" s="169">
        <v>0</v>
      </c>
      <c r="AF62" s="169">
        <v>0</v>
      </c>
      <c r="AG62" s="169">
        <v>0</v>
      </c>
      <c r="AH62" s="169">
        <v>0</v>
      </c>
      <c r="AI62" s="169">
        <v>0</v>
      </c>
      <c r="AJ62" s="169">
        <v>0</v>
      </c>
      <c r="AK62" s="169">
        <v>0.25</v>
      </c>
      <c r="AL62" s="169">
        <v>0</v>
      </c>
      <c r="AM62" s="169">
        <v>0</v>
      </c>
      <c r="AN62" s="169">
        <v>0</v>
      </c>
      <c r="AO62" s="169">
        <v>0</v>
      </c>
      <c r="AP62" s="169">
        <v>0</v>
      </c>
      <c r="AQ62" s="169">
        <v>0</v>
      </c>
      <c r="AR62" s="169">
        <v>0</v>
      </c>
      <c r="AS62" s="169">
        <v>0</v>
      </c>
      <c r="AT62" s="169">
        <v>0</v>
      </c>
      <c r="AU62" s="169">
        <v>0.25</v>
      </c>
      <c r="AV62" s="169">
        <v>0.25</v>
      </c>
      <c r="AW62" s="169">
        <v>0</v>
      </c>
      <c r="AX62" s="169">
        <v>0</v>
      </c>
      <c r="AY62" s="169">
        <v>0</v>
      </c>
      <c r="AZ62" s="169">
        <v>0</v>
      </c>
      <c r="BA62" s="169">
        <v>0</v>
      </c>
      <c r="BB62" s="169">
        <v>0</v>
      </c>
      <c r="BC62" s="169">
        <v>0</v>
      </c>
      <c r="BD62" s="169">
        <v>0.25</v>
      </c>
      <c r="BE62" s="169">
        <v>0</v>
      </c>
      <c r="BF62" s="169">
        <v>0</v>
      </c>
      <c r="BG62" s="169">
        <v>0.75</v>
      </c>
      <c r="BH62" s="169">
        <v>1</v>
      </c>
      <c r="BI62" s="169">
        <v>0</v>
      </c>
      <c r="BJ62" s="169">
        <v>0</v>
      </c>
      <c r="BK62" s="169">
        <v>0</v>
      </c>
      <c r="BL62" s="169">
        <v>0</v>
      </c>
      <c r="BM62" s="169">
        <v>0</v>
      </c>
      <c r="BN62" s="169">
        <v>0</v>
      </c>
      <c r="BO62" s="169">
        <v>0</v>
      </c>
      <c r="BP62" s="169">
        <v>0</v>
      </c>
      <c r="BQ62" s="169">
        <v>0</v>
      </c>
      <c r="BR62" s="169">
        <v>0</v>
      </c>
      <c r="BS62" s="169">
        <v>0</v>
      </c>
      <c r="BT62" s="169">
        <v>0</v>
      </c>
      <c r="BU62" s="169">
        <v>0</v>
      </c>
      <c r="BV62" s="169">
        <v>0</v>
      </c>
      <c r="BW62" s="169">
        <v>0</v>
      </c>
      <c r="BX62" s="169">
        <v>0</v>
      </c>
      <c r="BY62" s="169">
        <v>0</v>
      </c>
      <c r="BZ62" s="169">
        <v>0</v>
      </c>
      <c r="CA62" s="169">
        <v>0</v>
      </c>
      <c r="CB62" s="169">
        <v>0</v>
      </c>
      <c r="CC62" s="169">
        <v>0</v>
      </c>
      <c r="CD62" s="169">
        <v>0</v>
      </c>
      <c r="CE62" s="169">
        <v>0</v>
      </c>
      <c r="CF62" s="169">
        <v>0</v>
      </c>
      <c r="CG62" s="169">
        <v>0.5</v>
      </c>
      <c r="CH62" s="169">
        <v>0.75</v>
      </c>
      <c r="CI62" s="169">
        <v>0</v>
      </c>
      <c r="CJ62" s="169">
        <v>0</v>
      </c>
      <c r="CK62" s="169">
        <v>0</v>
      </c>
      <c r="CL62" s="169">
        <v>0</v>
      </c>
      <c r="CM62" s="169">
        <v>0</v>
      </c>
      <c r="CN62" s="169">
        <v>0</v>
      </c>
      <c r="CO62" s="169">
        <v>0</v>
      </c>
      <c r="CP62" s="169">
        <v>0</v>
      </c>
      <c r="CQ62" s="169">
        <v>0</v>
      </c>
    </row>
    <row r="63" spans="1:95" x14ac:dyDescent="0.2">
      <c r="A63" s="6"/>
      <c r="B63" s="1">
        <v>65</v>
      </c>
      <c r="C63" s="168">
        <v>2.4</v>
      </c>
      <c r="E63" s="1">
        <v>65</v>
      </c>
      <c r="F63" s="169">
        <v>0</v>
      </c>
      <c r="G63" s="169">
        <v>0</v>
      </c>
      <c r="H63" s="169">
        <v>0</v>
      </c>
      <c r="I63" s="169">
        <v>0</v>
      </c>
      <c r="J63" s="169">
        <v>0</v>
      </c>
      <c r="K63" s="169">
        <v>0</v>
      </c>
      <c r="L63" s="169">
        <v>0</v>
      </c>
      <c r="M63" s="169">
        <v>0</v>
      </c>
      <c r="N63" s="169">
        <v>0</v>
      </c>
      <c r="O63" s="169">
        <v>0</v>
      </c>
      <c r="P63" s="169">
        <v>0.25</v>
      </c>
      <c r="Q63" s="169">
        <v>0</v>
      </c>
      <c r="R63" s="169">
        <v>0</v>
      </c>
      <c r="S63" s="169">
        <v>0</v>
      </c>
      <c r="T63" s="169">
        <v>0</v>
      </c>
      <c r="U63" s="169">
        <v>0.25</v>
      </c>
      <c r="V63" s="169">
        <v>0</v>
      </c>
      <c r="W63" s="169">
        <v>0</v>
      </c>
      <c r="X63" s="169">
        <v>0</v>
      </c>
      <c r="Y63" s="169">
        <v>0</v>
      </c>
      <c r="Z63" s="169">
        <v>0</v>
      </c>
      <c r="AA63" s="169">
        <v>0</v>
      </c>
      <c r="AB63" s="169">
        <v>0</v>
      </c>
      <c r="AC63" s="169">
        <v>0</v>
      </c>
      <c r="AD63" s="169">
        <v>0</v>
      </c>
      <c r="AE63" s="169">
        <v>0</v>
      </c>
      <c r="AF63" s="169">
        <v>0</v>
      </c>
      <c r="AG63" s="169">
        <v>0</v>
      </c>
      <c r="AH63" s="169">
        <v>0</v>
      </c>
      <c r="AI63" s="169">
        <v>0</v>
      </c>
      <c r="AJ63" s="169">
        <v>0</v>
      </c>
      <c r="AK63" s="169">
        <v>0</v>
      </c>
      <c r="AL63" s="169">
        <v>0</v>
      </c>
      <c r="AM63" s="169">
        <v>0</v>
      </c>
      <c r="AN63" s="169">
        <v>0</v>
      </c>
      <c r="AO63" s="169">
        <v>0</v>
      </c>
      <c r="AP63" s="169">
        <v>0</v>
      </c>
      <c r="AQ63" s="169">
        <v>0</v>
      </c>
      <c r="AR63" s="169">
        <v>0.5</v>
      </c>
      <c r="AS63" s="169">
        <v>0</v>
      </c>
      <c r="AT63" s="169">
        <v>0</v>
      </c>
      <c r="AU63" s="169">
        <v>0</v>
      </c>
      <c r="AV63" s="169">
        <v>0</v>
      </c>
      <c r="AW63" s="169">
        <v>0</v>
      </c>
      <c r="AX63" s="169">
        <v>0</v>
      </c>
      <c r="AY63" s="169">
        <v>0</v>
      </c>
      <c r="AZ63" s="169">
        <v>0</v>
      </c>
      <c r="BA63" s="169">
        <v>0</v>
      </c>
      <c r="BB63" s="169">
        <v>0</v>
      </c>
      <c r="BC63" s="169">
        <v>0</v>
      </c>
      <c r="BD63" s="169">
        <v>0</v>
      </c>
      <c r="BE63" s="169">
        <v>0</v>
      </c>
      <c r="BF63" s="169">
        <v>0</v>
      </c>
      <c r="BG63" s="169">
        <v>0.25</v>
      </c>
      <c r="BH63" s="169">
        <v>0</v>
      </c>
      <c r="BI63" s="169">
        <v>1</v>
      </c>
      <c r="BJ63" s="169">
        <v>0</v>
      </c>
      <c r="BK63" s="169">
        <v>0.25</v>
      </c>
      <c r="BL63" s="169">
        <v>0</v>
      </c>
      <c r="BM63" s="169">
        <v>0</v>
      </c>
      <c r="BN63" s="169">
        <v>0</v>
      </c>
      <c r="BO63" s="169">
        <v>0</v>
      </c>
      <c r="BP63" s="169">
        <v>0</v>
      </c>
      <c r="BQ63" s="169">
        <v>0</v>
      </c>
      <c r="BR63" s="169">
        <v>0</v>
      </c>
      <c r="BS63" s="169">
        <v>0</v>
      </c>
      <c r="BT63" s="169">
        <v>0</v>
      </c>
      <c r="BU63" s="169">
        <v>0</v>
      </c>
      <c r="BV63" s="169">
        <v>0</v>
      </c>
      <c r="BW63" s="169">
        <v>0</v>
      </c>
      <c r="BX63" s="169">
        <v>0</v>
      </c>
      <c r="BY63" s="169">
        <v>0</v>
      </c>
      <c r="BZ63" s="169">
        <v>0</v>
      </c>
      <c r="CA63" s="169">
        <v>0</v>
      </c>
      <c r="CB63" s="169">
        <v>0</v>
      </c>
      <c r="CC63" s="169">
        <v>0</v>
      </c>
      <c r="CD63" s="169">
        <v>0</v>
      </c>
      <c r="CE63" s="169">
        <v>0</v>
      </c>
      <c r="CF63" s="169">
        <v>0</v>
      </c>
      <c r="CG63" s="169">
        <v>0</v>
      </c>
      <c r="CH63" s="169">
        <v>0</v>
      </c>
      <c r="CI63" s="169">
        <v>0</v>
      </c>
      <c r="CJ63" s="169">
        <v>0</v>
      </c>
      <c r="CK63" s="169">
        <v>0</v>
      </c>
      <c r="CL63" s="169">
        <v>0</v>
      </c>
      <c r="CM63" s="169">
        <v>0</v>
      </c>
      <c r="CN63" s="169">
        <v>0</v>
      </c>
      <c r="CO63" s="169">
        <v>0</v>
      </c>
      <c r="CP63" s="169">
        <v>0</v>
      </c>
      <c r="CQ63" s="169">
        <v>0</v>
      </c>
    </row>
    <row r="64" spans="1:95" x14ac:dyDescent="0.2">
      <c r="A64" s="6"/>
      <c r="B64" s="1">
        <v>66</v>
      </c>
      <c r="C64" s="168">
        <v>5.2</v>
      </c>
      <c r="E64" s="1">
        <v>66</v>
      </c>
      <c r="F64" s="169">
        <v>0</v>
      </c>
      <c r="G64" s="169">
        <v>0</v>
      </c>
      <c r="H64" s="169">
        <v>0</v>
      </c>
      <c r="I64" s="169">
        <v>0</v>
      </c>
      <c r="J64" s="169">
        <v>0</v>
      </c>
      <c r="K64" s="169">
        <v>0</v>
      </c>
      <c r="L64" s="169">
        <v>0</v>
      </c>
      <c r="M64" s="169">
        <v>0</v>
      </c>
      <c r="N64" s="169">
        <v>0</v>
      </c>
      <c r="O64" s="169">
        <v>0</v>
      </c>
      <c r="P64" s="169">
        <v>0.25</v>
      </c>
      <c r="Q64" s="169">
        <v>0</v>
      </c>
      <c r="R64" s="169">
        <v>0</v>
      </c>
      <c r="S64" s="169">
        <v>0.25</v>
      </c>
      <c r="T64" s="169">
        <v>0</v>
      </c>
      <c r="U64" s="169">
        <v>0.25</v>
      </c>
      <c r="V64" s="169">
        <v>0</v>
      </c>
      <c r="W64" s="169">
        <v>0</v>
      </c>
      <c r="X64" s="169">
        <v>0</v>
      </c>
      <c r="Y64" s="169">
        <v>0.25</v>
      </c>
      <c r="Z64" s="169">
        <v>0</v>
      </c>
      <c r="AA64" s="169">
        <v>0</v>
      </c>
      <c r="AB64" s="169">
        <v>0</v>
      </c>
      <c r="AC64" s="169">
        <v>0</v>
      </c>
      <c r="AD64" s="169">
        <v>0.25</v>
      </c>
      <c r="AE64" s="169">
        <v>0</v>
      </c>
      <c r="AF64" s="169">
        <v>0</v>
      </c>
      <c r="AG64" s="169">
        <v>0.25</v>
      </c>
      <c r="AH64" s="169">
        <v>0</v>
      </c>
      <c r="AI64" s="169">
        <v>0.25</v>
      </c>
      <c r="AJ64" s="169">
        <v>0</v>
      </c>
      <c r="AK64" s="169">
        <v>0</v>
      </c>
      <c r="AL64" s="169">
        <v>0</v>
      </c>
      <c r="AM64" s="169">
        <v>0</v>
      </c>
      <c r="AN64" s="169">
        <v>0.25</v>
      </c>
      <c r="AO64" s="169">
        <v>0</v>
      </c>
      <c r="AP64" s="169">
        <v>0</v>
      </c>
      <c r="AQ64" s="169">
        <v>0.25</v>
      </c>
      <c r="AR64" s="169">
        <v>0</v>
      </c>
      <c r="AS64" s="169">
        <v>0</v>
      </c>
      <c r="AT64" s="169">
        <v>0</v>
      </c>
      <c r="AU64" s="169">
        <v>0</v>
      </c>
      <c r="AV64" s="169">
        <v>0</v>
      </c>
      <c r="AW64" s="169">
        <v>0</v>
      </c>
      <c r="AX64" s="169">
        <v>0</v>
      </c>
      <c r="AY64" s="169">
        <v>0</v>
      </c>
      <c r="AZ64" s="169">
        <v>0</v>
      </c>
      <c r="BA64" s="169">
        <v>0.25</v>
      </c>
      <c r="BB64" s="169">
        <v>0</v>
      </c>
      <c r="BC64" s="169">
        <v>0</v>
      </c>
      <c r="BD64" s="169">
        <v>0</v>
      </c>
      <c r="BE64" s="169">
        <v>0</v>
      </c>
      <c r="BF64" s="169">
        <v>0</v>
      </c>
      <c r="BG64" s="169">
        <v>0.25</v>
      </c>
      <c r="BH64" s="169">
        <v>0</v>
      </c>
      <c r="BI64" s="169">
        <v>0</v>
      </c>
      <c r="BJ64" s="169">
        <v>1</v>
      </c>
      <c r="BK64" s="169">
        <v>0.25</v>
      </c>
      <c r="BL64" s="169">
        <v>0</v>
      </c>
      <c r="BM64" s="169">
        <v>0</v>
      </c>
      <c r="BN64" s="169">
        <v>0</v>
      </c>
      <c r="BO64" s="169">
        <v>0</v>
      </c>
      <c r="BP64" s="169">
        <v>0</v>
      </c>
      <c r="BQ64" s="169">
        <v>0</v>
      </c>
      <c r="BR64" s="169">
        <v>0.25</v>
      </c>
      <c r="BS64" s="169">
        <v>0</v>
      </c>
      <c r="BT64" s="169">
        <v>0</v>
      </c>
      <c r="BU64" s="169">
        <v>0</v>
      </c>
      <c r="BV64" s="169">
        <v>0</v>
      </c>
      <c r="BW64" s="169">
        <v>0</v>
      </c>
      <c r="BX64" s="169">
        <v>0.25</v>
      </c>
      <c r="BY64" s="169">
        <v>0.25</v>
      </c>
      <c r="BZ64" s="169">
        <v>0</v>
      </c>
      <c r="CA64" s="169">
        <v>0</v>
      </c>
      <c r="CB64" s="169">
        <v>0</v>
      </c>
      <c r="CC64" s="169">
        <v>0</v>
      </c>
      <c r="CD64" s="169">
        <v>0</v>
      </c>
      <c r="CE64" s="169">
        <v>0</v>
      </c>
      <c r="CF64" s="169">
        <v>0</v>
      </c>
      <c r="CG64" s="169">
        <v>0.25</v>
      </c>
      <c r="CH64" s="169">
        <v>0</v>
      </c>
      <c r="CI64" s="169">
        <v>0</v>
      </c>
      <c r="CJ64" s="169">
        <v>0</v>
      </c>
      <c r="CK64" s="169">
        <v>0</v>
      </c>
      <c r="CL64" s="169">
        <v>0</v>
      </c>
      <c r="CM64" s="169">
        <v>0</v>
      </c>
      <c r="CN64" s="169">
        <v>0</v>
      </c>
      <c r="CO64" s="169">
        <v>0</v>
      </c>
      <c r="CP64" s="169">
        <v>0.25</v>
      </c>
      <c r="CQ64" s="169">
        <v>0</v>
      </c>
    </row>
    <row r="65" spans="1:95" x14ac:dyDescent="0.2">
      <c r="A65" s="6"/>
      <c r="B65" s="1">
        <v>67</v>
      </c>
      <c r="C65" s="168">
        <v>2.1</v>
      </c>
      <c r="E65" s="1">
        <v>67</v>
      </c>
      <c r="F65" s="169">
        <v>0</v>
      </c>
      <c r="G65" s="169">
        <v>0</v>
      </c>
      <c r="H65" s="169">
        <v>0</v>
      </c>
      <c r="I65" s="169">
        <v>0</v>
      </c>
      <c r="J65" s="169">
        <v>0</v>
      </c>
      <c r="K65" s="169">
        <v>0</v>
      </c>
      <c r="L65" s="169">
        <v>0</v>
      </c>
      <c r="M65" s="169">
        <v>0</v>
      </c>
      <c r="N65" s="169">
        <v>0</v>
      </c>
      <c r="O65" s="169">
        <v>0</v>
      </c>
      <c r="P65" s="169">
        <v>0.25</v>
      </c>
      <c r="Q65" s="169">
        <v>0</v>
      </c>
      <c r="R65" s="169">
        <v>0.25</v>
      </c>
      <c r="S65" s="169">
        <v>0.25</v>
      </c>
      <c r="T65" s="169">
        <v>0</v>
      </c>
      <c r="U65" s="169">
        <v>0.25</v>
      </c>
      <c r="V65" s="169">
        <v>0</v>
      </c>
      <c r="W65" s="169">
        <v>0</v>
      </c>
      <c r="X65" s="169">
        <v>0.25</v>
      </c>
      <c r="Y65" s="169">
        <v>0.25</v>
      </c>
      <c r="Z65" s="169">
        <v>0</v>
      </c>
      <c r="AA65" s="169">
        <v>0</v>
      </c>
      <c r="AB65" s="169">
        <v>0</v>
      </c>
      <c r="AC65" s="169">
        <v>0</v>
      </c>
      <c r="AD65" s="169">
        <v>0</v>
      </c>
      <c r="AE65" s="169">
        <v>0</v>
      </c>
      <c r="AF65" s="169">
        <v>0</v>
      </c>
      <c r="AG65" s="169">
        <v>0.25</v>
      </c>
      <c r="AH65" s="169">
        <v>0</v>
      </c>
      <c r="AI65" s="169">
        <v>1</v>
      </c>
      <c r="AJ65" s="169">
        <v>0</v>
      </c>
      <c r="AK65" s="169">
        <v>0</v>
      </c>
      <c r="AL65" s="169">
        <v>0</v>
      </c>
      <c r="AM65" s="169">
        <v>0</v>
      </c>
      <c r="AN65" s="169">
        <v>0.25</v>
      </c>
      <c r="AO65" s="169">
        <v>0</v>
      </c>
      <c r="AP65" s="169">
        <v>0</v>
      </c>
      <c r="AQ65" s="169">
        <v>0.25</v>
      </c>
      <c r="AR65" s="169">
        <v>0</v>
      </c>
      <c r="AS65" s="169">
        <v>0</v>
      </c>
      <c r="AT65" s="169">
        <v>0</v>
      </c>
      <c r="AU65" s="169">
        <v>0</v>
      </c>
      <c r="AV65" s="169">
        <v>0</v>
      </c>
      <c r="AW65" s="169">
        <v>0</v>
      </c>
      <c r="AX65" s="169">
        <v>0</v>
      </c>
      <c r="AY65" s="169">
        <v>0</v>
      </c>
      <c r="AZ65" s="169">
        <v>0.25</v>
      </c>
      <c r="BA65" s="169">
        <v>0.25</v>
      </c>
      <c r="BB65" s="169">
        <v>0.25</v>
      </c>
      <c r="BC65" s="169">
        <v>0</v>
      </c>
      <c r="BD65" s="169">
        <v>0</v>
      </c>
      <c r="BE65" s="169">
        <v>0</v>
      </c>
      <c r="BF65" s="169">
        <v>0</v>
      </c>
      <c r="BG65" s="169">
        <v>0.25</v>
      </c>
      <c r="BH65" s="169">
        <v>0</v>
      </c>
      <c r="BI65" s="169">
        <v>0.25</v>
      </c>
      <c r="BJ65" s="169">
        <v>0.25</v>
      </c>
      <c r="BK65" s="169">
        <v>1</v>
      </c>
      <c r="BL65" s="169">
        <v>0</v>
      </c>
      <c r="BM65" s="169">
        <v>0</v>
      </c>
      <c r="BN65" s="169">
        <v>0</v>
      </c>
      <c r="BO65" s="169">
        <v>0</v>
      </c>
      <c r="BP65" s="169">
        <v>0</v>
      </c>
      <c r="BQ65" s="169">
        <v>0</v>
      </c>
      <c r="BR65" s="169">
        <v>0.25</v>
      </c>
      <c r="BS65" s="169">
        <v>0</v>
      </c>
      <c r="BT65" s="169">
        <v>0</v>
      </c>
      <c r="BU65" s="169">
        <v>0</v>
      </c>
      <c r="BV65" s="169">
        <v>0</v>
      </c>
      <c r="BW65" s="169">
        <v>0</v>
      </c>
      <c r="BX65" s="169">
        <v>0.25</v>
      </c>
      <c r="BY65" s="169">
        <v>0.25</v>
      </c>
      <c r="BZ65" s="169">
        <v>0</v>
      </c>
      <c r="CA65" s="169">
        <v>0</v>
      </c>
      <c r="CB65" s="169">
        <v>0</v>
      </c>
      <c r="CC65" s="169">
        <v>0</v>
      </c>
      <c r="CD65" s="169">
        <v>0</v>
      </c>
      <c r="CE65" s="169">
        <v>0</v>
      </c>
      <c r="CF65" s="169">
        <v>0</v>
      </c>
      <c r="CG65" s="169">
        <v>0.25</v>
      </c>
      <c r="CH65" s="169">
        <v>0</v>
      </c>
      <c r="CI65" s="169">
        <v>0</v>
      </c>
      <c r="CJ65" s="169">
        <v>0.25</v>
      </c>
      <c r="CK65" s="169">
        <v>0.25</v>
      </c>
      <c r="CL65" s="169">
        <v>0.25</v>
      </c>
      <c r="CM65" s="169">
        <v>0</v>
      </c>
      <c r="CN65" s="169">
        <v>0</v>
      </c>
      <c r="CO65" s="169">
        <v>0</v>
      </c>
      <c r="CP65" s="169">
        <v>0.25</v>
      </c>
      <c r="CQ65" s="169">
        <v>0</v>
      </c>
    </row>
    <row r="66" spans="1:95" x14ac:dyDescent="0.2">
      <c r="A66" s="6"/>
      <c r="B66" s="1">
        <v>68</v>
      </c>
      <c r="C66" s="168">
        <v>8.5</v>
      </c>
      <c r="E66" s="1">
        <v>68</v>
      </c>
      <c r="F66" s="169">
        <v>0</v>
      </c>
      <c r="G66" s="169">
        <v>0</v>
      </c>
      <c r="H66" s="169">
        <v>0</v>
      </c>
      <c r="I66" s="169">
        <v>0</v>
      </c>
      <c r="J66" s="169">
        <v>0</v>
      </c>
      <c r="K66" s="169">
        <v>0</v>
      </c>
      <c r="L66" s="169">
        <v>0</v>
      </c>
      <c r="M66" s="169">
        <v>0</v>
      </c>
      <c r="N66" s="169">
        <v>0</v>
      </c>
      <c r="O66" s="169">
        <v>0</v>
      </c>
      <c r="P66" s="169">
        <v>0</v>
      </c>
      <c r="Q66" s="169">
        <v>0</v>
      </c>
      <c r="R66" s="169">
        <v>0</v>
      </c>
      <c r="S66" s="169">
        <v>0</v>
      </c>
      <c r="T66" s="169">
        <v>0</v>
      </c>
      <c r="U66" s="169">
        <v>0</v>
      </c>
      <c r="V66" s="169">
        <v>0</v>
      </c>
      <c r="W66" s="169">
        <v>0</v>
      </c>
      <c r="X66" s="169">
        <v>0</v>
      </c>
      <c r="Y66" s="169">
        <v>0</v>
      </c>
      <c r="Z66" s="169">
        <v>0</v>
      </c>
      <c r="AA66" s="169">
        <v>0</v>
      </c>
      <c r="AB66" s="169">
        <v>0</v>
      </c>
      <c r="AC66" s="169">
        <v>0</v>
      </c>
      <c r="AD66" s="169">
        <v>0</v>
      </c>
      <c r="AE66" s="169">
        <v>0</v>
      </c>
      <c r="AF66" s="169">
        <v>0</v>
      </c>
      <c r="AG66" s="169">
        <v>0</v>
      </c>
      <c r="AH66" s="169">
        <v>0</v>
      </c>
      <c r="AI66" s="169">
        <v>0</v>
      </c>
      <c r="AJ66" s="169">
        <v>0</v>
      </c>
      <c r="AK66" s="169">
        <v>0</v>
      </c>
      <c r="AL66" s="169">
        <v>0</v>
      </c>
      <c r="AM66" s="169">
        <v>0</v>
      </c>
      <c r="AN66" s="169">
        <v>0</v>
      </c>
      <c r="AO66" s="169">
        <v>0</v>
      </c>
      <c r="AP66" s="169">
        <v>0</v>
      </c>
      <c r="AQ66" s="169">
        <v>0</v>
      </c>
      <c r="AR66" s="169">
        <v>0</v>
      </c>
      <c r="AS66" s="169">
        <v>0</v>
      </c>
      <c r="AT66" s="169">
        <v>0</v>
      </c>
      <c r="AU66" s="169">
        <v>0</v>
      </c>
      <c r="AV66" s="169">
        <v>0</v>
      </c>
      <c r="AW66" s="169">
        <v>0</v>
      </c>
      <c r="AX66" s="169">
        <v>0</v>
      </c>
      <c r="AY66" s="169">
        <v>0</v>
      </c>
      <c r="AZ66" s="169">
        <v>0</v>
      </c>
      <c r="BA66" s="169">
        <v>0</v>
      </c>
      <c r="BB66" s="169">
        <v>0</v>
      </c>
      <c r="BC66" s="169">
        <v>0</v>
      </c>
      <c r="BD66" s="169">
        <v>0</v>
      </c>
      <c r="BE66" s="169">
        <v>0</v>
      </c>
      <c r="BF66" s="169">
        <v>0</v>
      </c>
      <c r="BG66" s="169">
        <v>0</v>
      </c>
      <c r="BH66" s="169">
        <v>0</v>
      </c>
      <c r="BI66" s="169">
        <v>0</v>
      </c>
      <c r="BJ66" s="169">
        <v>0</v>
      </c>
      <c r="BK66" s="169">
        <v>0</v>
      </c>
      <c r="BL66" s="169">
        <v>1</v>
      </c>
      <c r="BM66" s="169">
        <v>0</v>
      </c>
      <c r="BN66" s="169">
        <v>0</v>
      </c>
      <c r="BO66" s="169">
        <v>0</v>
      </c>
      <c r="BP66" s="169">
        <v>0</v>
      </c>
      <c r="BQ66" s="169">
        <v>0</v>
      </c>
      <c r="BR66" s="169">
        <v>0</v>
      </c>
      <c r="BS66" s="169">
        <v>0</v>
      </c>
      <c r="BT66" s="169">
        <v>0.75</v>
      </c>
      <c r="BU66" s="169">
        <v>0</v>
      </c>
      <c r="BV66" s="169">
        <v>0</v>
      </c>
      <c r="BW66" s="169">
        <v>0</v>
      </c>
      <c r="BX66" s="169">
        <v>0</v>
      </c>
      <c r="BY66" s="169">
        <v>0.5</v>
      </c>
      <c r="BZ66" s="169">
        <v>0</v>
      </c>
      <c r="CA66" s="169">
        <v>0</v>
      </c>
      <c r="CB66" s="169">
        <v>0</v>
      </c>
      <c r="CC66" s="169">
        <v>0</v>
      </c>
      <c r="CD66" s="169">
        <v>0</v>
      </c>
      <c r="CE66" s="169">
        <v>0</v>
      </c>
      <c r="CF66" s="169">
        <v>0</v>
      </c>
      <c r="CG66" s="169">
        <v>0</v>
      </c>
      <c r="CH66" s="169">
        <v>0</v>
      </c>
      <c r="CI66" s="169">
        <v>0</v>
      </c>
      <c r="CJ66" s="169">
        <v>0</v>
      </c>
      <c r="CK66" s="169">
        <v>0</v>
      </c>
      <c r="CL66" s="169">
        <v>0</v>
      </c>
      <c r="CM66" s="169">
        <v>0</v>
      </c>
      <c r="CN66" s="169">
        <v>0</v>
      </c>
      <c r="CO66" s="169">
        <v>0</v>
      </c>
      <c r="CP66" s="169">
        <v>0</v>
      </c>
      <c r="CQ66" s="169">
        <v>0</v>
      </c>
    </row>
    <row r="67" spans="1:95" x14ac:dyDescent="0.2">
      <c r="A67" s="6"/>
      <c r="B67" s="1">
        <v>69</v>
      </c>
      <c r="C67" s="168">
        <v>9.6999999999999993</v>
      </c>
      <c r="E67" s="1">
        <v>69</v>
      </c>
      <c r="F67" s="169">
        <v>0</v>
      </c>
      <c r="G67" s="169">
        <v>0</v>
      </c>
      <c r="H67" s="169">
        <v>0</v>
      </c>
      <c r="I67" s="169">
        <v>0</v>
      </c>
      <c r="J67" s="169">
        <v>0</v>
      </c>
      <c r="K67" s="169">
        <v>0</v>
      </c>
      <c r="L67" s="169">
        <v>0</v>
      </c>
      <c r="M67" s="169">
        <v>0</v>
      </c>
      <c r="N67" s="169">
        <v>0</v>
      </c>
      <c r="O67" s="169">
        <v>0</v>
      </c>
      <c r="P67" s="169">
        <v>0</v>
      </c>
      <c r="Q67" s="169">
        <v>0</v>
      </c>
      <c r="R67" s="169">
        <v>0</v>
      </c>
      <c r="S67" s="169">
        <v>0</v>
      </c>
      <c r="T67" s="169">
        <v>0</v>
      </c>
      <c r="U67" s="169">
        <v>0</v>
      </c>
      <c r="V67" s="169">
        <v>0</v>
      </c>
      <c r="W67" s="169">
        <v>0</v>
      </c>
      <c r="X67" s="169">
        <v>0</v>
      </c>
      <c r="Y67" s="169">
        <v>0</v>
      </c>
      <c r="Z67" s="169">
        <v>0</v>
      </c>
      <c r="AA67" s="169">
        <v>0</v>
      </c>
      <c r="AB67" s="169">
        <v>0</v>
      </c>
      <c r="AC67" s="169">
        <v>0</v>
      </c>
      <c r="AD67" s="169">
        <v>0</v>
      </c>
      <c r="AE67" s="169">
        <v>0</v>
      </c>
      <c r="AF67" s="169">
        <v>0</v>
      </c>
      <c r="AG67" s="169">
        <v>0</v>
      </c>
      <c r="AH67" s="169">
        <v>0</v>
      </c>
      <c r="AI67" s="169">
        <v>0</v>
      </c>
      <c r="AJ67" s="169">
        <v>0</v>
      </c>
      <c r="AK67" s="169">
        <v>0</v>
      </c>
      <c r="AL67" s="169">
        <v>0</v>
      </c>
      <c r="AM67" s="169">
        <v>0</v>
      </c>
      <c r="AN67" s="169">
        <v>0</v>
      </c>
      <c r="AO67" s="169">
        <v>0</v>
      </c>
      <c r="AP67" s="169">
        <v>0</v>
      </c>
      <c r="AQ67" s="169">
        <v>0</v>
      </c>
      <c r="AR67" s="169">
        <v>0</v>
      </c>
      <c r="AS67" s="169">
        <v>0</v>
      </c>
      <c r="AT67" s="169">
        <v>0</v>
      </c>
      <c r="AU67" s="169">
        <v>0</v>
      </c>
      <c r="AV67" s="169">
        <v>0</v>
      </c>
      <c r="AW67" s="169">
        <v>0</v>
      </c>
      <c r="AX67" s="169">
        <v>0</v>
      </c>
      <c r="AY67" s="169">
        <v>0</v>
      </c>
      <c r="AZ67" s="169">
        <v>0</v>
      </c>
      <c r="BA67" s="169">
        <v>0</v>
      </c>
      <c r="BB67" s="169">
        <v>0</v>
      </c>
      <c r="BC67" s="169">
        <v>0</v>
      </c>
      <c r="BD67" s="169">
        <v>0</v>
      </c>
      <c r="BE67" s="169">
        <v>0</v>
      </c>
      <c r="BF67" s="169">
        <v>0</v>
      </c>
      <c r="BG67" s="169">
        <v>0</v>
      </c>
      <c r="BH67" s="169">
        <v>0</v>
      </c>
      <c r="BI67" s="169">
        <v>0</v>
      </c>
      <c r="BJ67" s="169">
        <v>0</v>
      </c>
      <c r="BK67" s="169">
        <v>0</v>
      </c>
      <c r="BL67" s="169">
        <v>0</v>
      </c>
      <c r="BM67" s="169">
        <v>1</v>
      </c>
      <c r="BN67" s="169">
        <v>0</v>
      </c>
      <c r="BO67" s="169">
        <v>0</v>
      </c>
      <c r="BP67" s="169">
        <v>0</v>
      </c>
      <c r="BQ67" s="169">
        <v>0</v>
      </c>
      <c r="BR67" s="169">
        <v>0.5</v>
      </c>
      <c r="BS67" s="169">
        <v>0</v>
      </c>
      <c r="BT67" s="169">
        <v>0</v>
      </c>
      <c r="BU67" s="169">
        <v>0</v>
      </c>
      <c r="BV67" s="169">
        <v>0</v>
      </c>
      <c r="BW67" s="169">
        <v>0</v>
      </c>
      <c r="BX67" s="169">
        <v>0</v>
      </c>
      <c r="BY67" s="169">
        <v>0</v>
      </c>
      <c r="BZ67" s="169">
        <v>0</v>
      </c>
      <c r="CA67" s="169">
        <v>0</v>
      </c>
      <c r="CB67" s="169">
        <v>0</v>
      </c>
      <c r="CC67" s="169">
        <v>0</v>
      </c>
      <c r="CD67" s="169">
        <v>0</v>
      </c>
      <c r="CE67" s="169">
        <v>0</v>
      </c>
      <c r="CF67" s="169">
        <v>0</v>
      </c>
      <c r="CG67" s="169">
        <v>0</v>
      </c>
      <c r="CH67" s="169">
        <v>0</v>
      </c>
      <c r="CI67" s="169">
        <v>0</v>
      </c>
      <c r="CJ67" s="169">
        <v>0</v>
      </c>
      <c r="CK67" s="169">
        <v>0</v>
      </c>
      <c r="CL67" s="169">
        <v>0</v>
      </c>
      <c r="CM67" s="169">
        <v>0</v>
      </c>
      <c r="CN67" s="169">
        <v>0</v>
      </c>
      <c r="CO67" s="169">
        <v>0</v>
      </c>
      <c r="CP67" s="169">
        <v>0</v>
      </c>
      <c r="CQ67" s="169">
        <v>0</v>
      </c>
    </row>
    <row r="68" spans="1:95" x14ac:dyDescent="0.2">
      <c r="A68" s="6"/>
      <c r="B68" s="1">
        <v>70</v>
      </c>
      <c r="C68" s="168">
        <v>8.9</v>
      </c>
      <c r="E68" s="1">
        <v>70</v>
      </c>
      <c r="F68" s="169">
        <v>0</v>
      </c>
      <c r="G68" s="169">
        <v>0</v>
      </c>
      <c r="H68" s="169">
        <v>0.25</v>
      </c>
      <c r="I68" s="169">
        <v>0</v>
      </c>
      <c r="J68" s="169">
        <v>0</v>
      </c>
      <c r="K68" s="169">
        <v>0</v>
      </c>
      <c r="L68" s="169">
        <v>0</v>
      </c>
      <c r="M68" s="169">
        <v>0</v>
      </c>
      <c r="N68" s="169">
        <v>0</v>
      </c>
      <c r="O68" s="169">
        <v>0</v>
      </c>
      <c r="P68" s="169">
        <v>0</v>
      </c>
      <c r="Q68" s="169">
        <v>0</v>
      </c>
      <c r="R68" s="169">
        <v>0</v>
      </c>
      <c r="S68" s="169">
        <v>0</v>
      </c>
      <c r="T68" s="169">
        <v>0</v>
      </c>
      <c r="U68" s="169">
        <v>0</v>
      </c>
      <c r="V68" s="169">
        <v>0</v>
      </c>
      <c r="W68" s="169">
        <v>0</v>
      </c>
      <c r="X68" s="169">
        <v>0</v>
      </c>
      <c r="Y68" s="169">
        <v>0</v>
      </c>
      <c r="Z68" s="169">
        <v>0</v>
      </c>
      <c r="AA68" s="169">
        <v>0</v>
      </c>
      <c r="AB68" s="169">
        <v>0</v>
      </c>
      <c r="AC68" s="169">
        <v>0</v>
      </c>
      <c r="AD68" s="169">
        <v>0</v>
      </c>
      <c r="AE68" s="169">
        <v>0</v>
      </c>
      <c r="AF68" s="169">
        <v>0</v>
      </c>
      <c r="AG68" s="169">
        <v>0</v>
      </c>
      <c r="AH68" s="169">
        <v>0</v>
      </c>
      <c r="AI68" s="169">
        <v>0</v>
      </c>
      <c r="AJ68" s="169">
        <v>0</v>
      </c>
      <c r="AK68" s="169">
        <v>0</v>
      </c>
      <c r="AL68" s="169">
        <v>0</v>
      </c>
      <c r="AM68" s="169">
        <v>0</v>
      </c>
      <c r="AN68" s="169">
        <v>0</v>
      </c>
      <c r="AO68" s="169">
        <v>0</v>
      </c>
      <c r="AP68" s="169">
        <v>0</v>
      </c>
      <c r="AQ68" s="169">
        <v>0</v>
      </c>
      <c r="AR68" s="169">
        <v>0</v>
      </c>
      <c r="AS68" s="169">
        <v>0</v>
      </c>
      <c r="AT68" s="169">
        <v>0</v>
      </c>
      <c r="AU68" s="169">
        <v>0</v>
      </c>
      <c r="AV68" s="169">
        <v>0</v>
      </c>
      <c r="AW68" s="169">
        <v>0</v>
      </c>
      <c r="AX68" s="169">
        <v>0</v>
      </c>
      <c r="AY68" s="169">
        <v>0</v>
      </c>
      <c r="AZ68" s="169">
        <v>0</v>
      </c>
      <c r="BA68" s="169">
        <v>0</v>
      </c>
      <c r="BB68" s="169">
        <v>0</v>
      </c>
      <c r="BC68" s="169">
        <v>0</v>
      </c>
      <c r="BD68" s="169">
        <v>0.25</v>
      </c>
      <c r="BE68" s="169">
        <v>0</v>
      </c>
      <c r="BF68" s="169">
        <v>0</v>
      </c>
      <c r="BG68" s="169">
        <v>0.25</v>
      </c>
      <c r="BH68" s="169">
        <v>0</v>
      </c>
      <c r="BI68" s="169">
        <v>0</v>
      </c>
      <c r="BJ68" s="169">
        <v>0</v>
      </c>
      <c r="BK68" s="169">
        <v>0</v>
      </c>
      <c r="BL68" s="169">
        <v>0</v>
      </c>
      <c r="BM68" s="169">
        <v>0</v>
      </c>
      <c r="BN68" s="169">
        <v>1</v>
      </c>
      <c r="BO68" s="169">
        <v>0</v>
      </c>
      <c r="BP68" s="169">
        <v>0</v>
      </c>
      <c r="BQ68" s="169">
        <v>0</v>
      </c>
      <c r="BR68" s="169">
        <v>0</v>
      </c>
      <c r="BS68" s="169">
        <v>0</v>
      </c>
      <c r="BT68" s="169">
        <v>0</v>
      </c>
      <c r="BU68" s="169">
        <v>0</v>
      </c>
      <c r="BV68" s="169">
        <v>0</v>
      </c>
      <c r="BW68" s="169">
        <v>0</v>
      </c>
      <c r="BX68" s="169">
        <v>0.25</v>
      </c>
      <c r="BY68" s="169">
        <v>0</v>
      </c>
      <c r="BZ68" s="169">
        <v>0</v>
      </c>
      <c r="CA68" s="169">
        <v>0</v>
      </c>
      <c r="CB68" s="169">
        <v>0</v>
      </c>
      <c r="CC68" s="169">
        <v>0</v>
      </c>
      <c r="CD68" s="169">
        <v>0</v>
      </c>
      <c r="CE68" s="169">
        <v>0</v>
      </c>
      <c r="CF68" s="169">
        <v>0</v>
      </c>
      <c r="CG68" s="169">
        <v>0.5</v>
      </c>
      <c r="CH68" s="169">
        <v>0.75</v>
      </c>
      <c r="CI68" s="169">
        <v>0</v>
      </c>
      <c r="CJ68" s="169">
        <v>0</v>
      </c>
      <c r="CK68" s="169">
        <v>0</v>
      </c>
      <c r="CL68" s="169">
        <v>0</v>
      </c>
      <c r="CM68" s="169">
        <v>0</v>
      </c>
      <c r="CN68" s="169">
        <v>0.75</v>
      </c>
      <c r="CO68" s="169">
        <v>0</v>
      </c>
      <c r="CP68" s="169">
        <v>0</v>
      </c>
      <c r="CQ68" s="169">
        <v>0</v>
      </c>
    </row>
    <row r="69" spans="1:95" x14ac:dyDescent="0.2">
      <c r="A69" s="6"/>
      <c r="B69" s="1">
        <v>71</v>
      </c>
      <c r="C69" s="168">
        <v>0.1</v>
      </c>
      <c r="E69" s="1">
        <v>71</v>
      </c>
      <c r="F69" s="169">
        <v>0</v>
      </c>
      <c r="G69" s="169">
        <v>0</v>
      </c>
      <c r="H69" s="169">
        <v>0</v>
      </c>
      <c r="I69" s="169">
        <v>0</v>
      </c>
      <c r="J69" s="169">
        <v>0</v>
      </c>
      <c r="K69" s="169">
        <v>0</v>
      </c>
      <c r="L69" s="169">
        <v>0.25</v>
      </c>
      <c r="M69" s="169">
        <v>0</v>
      </c>
      <c r="N69" s="169">
        <v>0</v>
      </c>
      <c r="O69" s="169">
        <v>0</v>
      </c>
      <c r="P69" s="169">
        <v>0</v>
      </c>
      <c r="Q69" s="169">
        <v>0</v>
      </c>
      <c r="R69" s="169">
        <v>0</v>
      </c>
      <c r="S69" s="169">
        <v>0</v>
      </c>
      <c r="T69" s="169">
        <v>0</v>
      </c>
      <c r="U69" s="169">
        <v>0</v>
      </c>
      <c r="V69" s="169">
        <v>0</v>
      </c>
      <c r="W69" s="169">
        <v>0</v>
      </c>
      <c r="X69" s="169">
        <v>0</v>
      </c>
      <c r="Y69" s="169">
        <v>0</v>
      </c>
      <c r="Z69" s="169">
        <v>0</v>
      </c>
      <c r="AA69" s="169">
        <v>0</v>
      </c>
      <c r="AB69" s="169">
        <v>0</v>
      </c>
      <c r="AC69" s="169">
        <v>0</v>
      </c>
      <c r="AD69" s="169">
        <v>0</v>
      </c>
      <c r="AE69" s="169">
        <v>0</v>
      </c>
      <c r="AF69" s="169">
        <v>0</v>
      </c>
      <c r="AG69" s="169">
        <v>0</v>
      </c>
      <c r="AH69" s="169">
        <v>0</v>
      </c>
      <c r="AI69" s="169">
        <v>0</v>
      </c>
      <c r="AJ69" s="169">
        <v>0</v>
      </c>
      <c r="AK69" s="169">
        <v>0</v>
      </c>
      <c r="AL69" s="169">
        <v>0</v>
      </c>
      <c r="AM69" s="169">
        <v>0</v>
      </c>
      <c r="AN69" s="169">
        <v>0</v>
      </c>
      <c r="AO69" s="169">
        <v>0</v>
      </c>
      <c r="AP69" s="169">
        <v>0</v>
      </c>
      <c r="AQ69" s="169">
        <v>0</v>
      </c>
      <c r="AR69" s="169">
        <v>0</v>
      </c>
      <c r="AS69" s="169">
        <v>0</v>
      </c>
      <c r="AT69" s="169">
        <v>0</v>
      </c>
      <c r="AU69" s="169">
        <v>0</v>
      </c>
      <c r="AV69" s="169">
        <v>0</v>
      </c>
      <c r="AW69" s="169">
        <v>0</v>
      </c>
      <c r="AX69" s="169">
        <v>0</v>
      </c>
      <c r="AY69" s="169">
        <v>0</v>
      </c>
      <c r="AZ69" s="169">
        <v>0</v>
      </c>
      <c r="BA69" s="169">
        <v>0</v>
      </c>
      <c r="BB69" s="169">
        <v>0</v>
      </c>
      <c r="BC69" s="169">
        <v>0</v>
      </c>
      <c r="BD69" s="169">
        <v>0</v>
      </c>
      <c r="BE69" s="169">
        <v>0</v>
      </c>
      <c r="BF69" s="169">
        <v>0</v>
      </c>
      <c r="BG69" s="169">
        <v>0</v>
      </c>
      <c r="BH69" s="169">
        <v>0</v>
      </c>
      <c r="BI69" s="169">
        <v>0</v>
      </c>
      <c r="BJ69" s="169">
        <v>0</v>
      </c>
      <c r="BK69" s="169">
        <v>0</v>
      </c>
      <c r="BL69" s="169">
        <v>0</v>
      </c>
      <c r="BM69" s="169">
        <v>0</v>
      </c>
      <c r="BN69" s="169">
        <v>0</v>
      </c>
      <c r="BO69" s="169">
        <v>1</v>
      </c>
      <c r="BP69" s="169">
        <v>0.5</v>
      </c>
      <c r="BQ69" s="169">
        <v>0</v>
      </c>
      <c r="BR69" s="169">
        <v>0</v>
      </c>
      <c r="BS69" s="169">
        <v>0</v>
      </c>
      <c r="BT69" s="169">
        <v>0.25</v>
      </c>
      <c r="BU69" s="169">
        <v>0</v>
      </c>
      <c r="BV69" s="169">
        <v>0</v>
      </c>
      <c r="BW69" s="169">
        <v>0</v>
      </c>
      <c r="BX69" s="169">
        <v>0</v>
      </c>
      <c r="BY69" s="169">
        <v>0</v>
      </c>
      <c r="BZ69" s="169">
        <v>0</v>
      </c>
      <c r="CA69" s="169">
        <v>0</v>
      </c>
      <c r="CB69" s="169">
        <v>0</v>
      </c>
      <c r="CC69" s="169">
        <v>0.5</v>
      </c>
      <c r="CD69" s="169">
        <v>0.25</v>
      </c>
      <c r="CE69" s="169">
        <v>0.5</v>
      </c>
      <c r="CF69" s="169">
        <v>0</v>
      </c>
      <c r="CG69" s="169">
        <v>0</v>
      </c>
      <c r="CH69" s="169">
        <v>0</v>
      </c>
      <c r="CI69" s="169">
        <v>0.5</v>
      </c>
      <c r="CJ69" s="169">
        <v>0.5</v>
      </c>
      <c r="CK69" s="169">
        <v>0</v>
      </c>
      <c r="CL69" s="169">
        <v>0</v>
      </c>
      <c r="CM69" s="169">
        <v>0</v>
      </c>
      <c r="CN69" s="169">
        <v>0</v>
      </c>
      <c r="CO69" s="169">
        <v>0</v>
      </c>
      <c r="CP69" s="169">
        <v>0</v>
      </c>
      <c r="CQ69" s="169">
        <v>0</v>
      </c>
    </row>
    <row r="70" spans="1:95" x14ac:dyDescent="0.2">
      <c r="A70" s="6"/>
      <c r="B70" s="1">
        <v>72</v>
      </c>
      <c r="C70" s="168">
        <v>0.1</v>
      </c>
      <c r="E70" s="1">
        <v>72</v>
      </c>
      <c r="F70" s="169">
        <v>0</v>
      </c>
      <c r="G70" s="169">
        <v>0</v>
      </c>
      <c r="H70" s="169">
        <v>0</v>
      </c>
      <c r="I70" s="169">
        <v>0</v>
      </c>
      <c r="J70" s="169">
        <v>0</v>
      </c>
      <c r="K70" s="169">
        <v>0</v>
      </c>
      <c r="L70" s="169">
        <v>0</v>
      </c>
      <c r="M70" s="169">
        <v>0</v>
      </c>
      <c r="N70" s="169">
        <v>0</v>
      </c>
      <c r="O70" s="169">
        <v>0</v>
      </c>
      <c r="P70" s="169">
        <v>0</v>
      </c>
      <c r="Q70" s="169">
        <v>0</v>
      </c>
      <c r="R70" s="169">
        <v>0</v>
      </c>
      <c r="S70" s="169">
        <v>0</v>
      </c>
      <c r="T70" s="169">
        <v>0</v>
      </c>
      <c r="U70" s="169">
        <v>0</v>
      </c>
      <c r="V70" s="169">
        <v>0</v>
      </c>
      <c r="W70" s="169">
        <v>0</v>
      </c>
      <c r="X70" s="169">
        <v>0</v>
      </c>
      <c r="Y70" s="169">
        <v>0</v>
      </c>
      <c r="Z70" s="169">
        <v>0</v>
      </c>
      <c r="AA70" s="169">
        <v>0</v>
      </c>
      <c r="AB70" s="169">
        <v>0</v>
      </c>
      <c r="AC70" s="169">
        <v>0</v>
      </c>
      <c r="AD70" s="169">
        <v>0</v>
      </c>
      <c r="AE70" s="169">
        <v>0</v>
      </c>
      <c r="AF70" s="169">
        <v>0</v>
      </c>
      <c r="AG70" s="169">
        <v>0</v>
      </c>
      <c r="AH70" s="169">
        <v>0</v>
      </c>
      <c r="AI70" s="169">
        <v>0</v>
      </c>
      <c r="AJ70" s="169">
        <v>0.5</v>
      </c>
      <c r="AK70" s="169">
        <v>0</v>
      </c>
      <c r="AL70" s="169">
        <v>0</v>
      </c>
      <c r="AM70" s="169">
        <v>0</v>
      </c>
      <c r="AN70" s="169">
        <v>0</v>
      </c>
      <c r="AO70" s="169">
        <v>0.25</v>
      </c>
      <c r="AP70" s="169">
        <v>0</v>
      </c>
      <c r="AQ70" s="169">
        <v>0</v>
      </c>
      <c r="AR70" s="169">
        <v>0</v>
      </c>
      <c r="AS70" s="169">
        <v>0</v>
      </c>
      <c r="AT70" s="169">
        <v>0</v>
      </c>
      <c r="AU70" s="169">
        <v>0</v>
      </c>
      <c r="AV70" s="169">
        <v>0</v>
      </c>
      <c r="AW70" s="169">
        <v>0</v>
      </c>
      <c r="AX70" s="169">
        <v>0</v>
      </c>
      <c r="AY70" s="169">
        <v>0</v>
      </c>
      <c r="AZ70" s="169">
        <v>0</v>
      </c>
      <c r="BA70" s="169">
        <v>0</v>
      </c>
      <c r="BB70" s="169">
        <v>0</v>
      </c>
      <c r="BC70" s="169">
        <v>0</v>
      </c>
      <c r="BD70" s="169">
        <v>0</v>
      </c>
      <c r="BE70" s="169">
        <v>0</v>
      </c>
      <c r="BF70" s="169">
        <v>0</v>
      </c>
      <c r="BG70" s="169">
        <v>0</v>
      </c>
      <c r="BH70" s="169">
        <v>0</v>
      </c>
      <c r="BI70" s="169">
        <v>0</v>
      </c>
      <c r="BJ70" s="169">
        <v>0</v>
      </c>
      <c r="BK70" s="169">
        <v>0</v>
      </c>
      <c r="BL70" s="169">
        <v>0</v>
      </c>
      <c r="BM70" s="169">
        <v>0</v>
      </c>
      <c r="BN70" s="169">
        <v>0</v>
      </c>
      <c r="BO70" s="169">
        <v>0.5</v>
      </c>
      <c r="BP70" s="169">
        <v>1</v>
      </c>
      <c r="BQ70" s="169">
        <v>0</v>
      </c>
      <c r="BR70" s="169">
        <v>0</v>
      </c>
      <c r="BS70" s="169">
        <v>0</v>
      </c>
      <c r="BT70" s="169">
        <v>0.25</v>
      </c>
      <c r="BU70" s="169">
        <v>0</v>
      </c>
      <c r="BV70" s="169">
        <v>0</v>
      </c>
      <c r="BW70" s="169">
        <v>0</v>
      </c>
      <c r="BX70" s="169">
        <v>0</v>
      </c>
      <c r="BY70" s="169">
        <v>0</v>
      </c>
      <c r="BZ70" s="169">
        <v>0</v>
      </c>
      <c r="CA70" s="169">
        <v>0</v>
      </c>
      <c r="CB70" s="169">
        <v>0</v>
      </c>
      <c r="CC70" s="169">
        <v>0.5</v>
      </c>
      <c r="CD70" s="169">
        <v>0.5</v>
      </c>
      <c r="CE70" s="169">
        <v>0.5</v>
      </c>
      <c r="CF70" s="169">
        <v>0</v>
      </c>
      <c r="CG70" s="169">
        <v>0</v>
      </c>
      <c r="CH70" s="169">
        <v>0.25</v>
      </c>
      <c r="CI70" s="169">
        <v>0.75</v>
      </c>
      <c r="CJ70" s="169">
        <v>0</v>
      </c>
      <c r="CK70" s="169">
        <v>0.25</v>
      </c>
      <c r="CL70" s="169">
        <v>0</v>
      </c>
      <c r="CM70" s="169">
        <v>0</v>
      </c>
      <c r="CN70" s="169">
        <v>0</v>
      </c>
      <c r="CO70" s="169">
        <v>0</v>
      </c>
      <c r="CP70" s="169">
        <v>0</v>
      </c>
      <c r="CQ70" s="169">
        <v>0</v>
      </c>
    </row>
    <row r="71" spans="1:95" x14ac:dyDescent="0.2">
      <c r="A71" s="6"/>
      <c r="B71" s="1">
        <v>73</v>
      </c>
      <c r="C71" s="168">
        <v>7.4</v>
      </c>
      <c r="E71" s="1">
        <v>73</v>
      </c>
      <c r="F71" s="169">
        <v>0</v>
      </c>
      <c r="G71" s="169">
        <v>0</v>
      </c>
      <c r="H71" s="169">
        <v>0</v>
      </c>
      <c r="I71" s="169">
        <v>0</v>
      </c>
      <c r="J71" s="169">
        <v>0</v>
      </c>
      <c r="K71" s="169">
        <v>0</v>
      </c>
      <c r="L71" s="169">
        <v>0</v>
      </c>
      <c r="M71" s="169">
        <v>0</v>
      </c>
      <c r="N71" s="169">
        <v>0</v>
      </c>
      <c r="O71" s="169">
        <v>0</v>
      </c>
      <c r="P71" s="169">
        <v>0</v>
      </c>
      <c r="Q71" s="169">
        <v>0</v>
      </c>
      <c r="R71" s="169">
        <v>0</v>
      </c>
      <c r="S71" s="169">
        <v>0</v>
      </c>
      <c r="T71" s="169">
        <v>0</v>
      </c>
      <c r="U71" s="169">
        <v>0</v>
      </c>
      <c r="V71" s="169">
        <v>0</v>
      </c>
      <c r="W71" s="169">
        <v>0</v>
      </c>
      <c r="X71" s="169">
        <v>0</v>
      </c>
      <c r="Y71" s="169">
        <v>0</v>
      </c>
      <c r="Z71" s="169">
        <v>0</v>
      </c>
      <c r="AA71" s="169">
        <v>0</v>
      </c>
      <c r="AB71" s="169">
        <v>0</v>
      </c>
      <c r="AC71" s="169">
        <v>0</v>
      </c>
      <c r="AD71" s="169">
        <v>0</v>
      </c>
      <c r="AE71" s="169">
        <v>0</v>
      </c>
      <c r="AF71" s="169">
        <v>0</v>
      </c>
      <c r="AG71" s="169">
        <v>0</v>
      </c>
      <c r="AH71" s="169">
        <v>0</v>
      </c>
      <c r="AI71" s="169">
        <v>0</v>
      </c>
      <c r="AJ71" s="169">
        <v>0</v>
      </c>
      <c r="AK71" s="169">
        <v>0</v>
      </c>
      <c r="AL71" s="169">
        <v>0</v>
      </c>
      <c r="AM71" s="169">
        <v>0</v>
      </c>
      <c r="AN71" s="169">
        <v>0</v>
      </c>
      <c r="AO71" s="169">
        <v>0</v>
      </c>
      <c r="AP71" s="169">
        <v>0</v>
      </c>
      <c r="AQ71" s="169">
        <v>0</v>
      </c>
      <c r="AR71" s="169">
        <v>0</v>
      </c>
      <c r="AS71" s="169">
        <v>0</v>
      </c>
      <c r="AT71" s="169">
        <v>0</v>
      </c>
      <c r="AU71" s="169">
        <v>0</v>
      </c>
      <c r="AV71" s="169">
        <v>0</v>
      </c>
      <c r="AW71" s="169">
        <v>0</v>
      </c>
      <c r="AX71" s="169">
        <v>0</v>
      </c>
      <c r="AY71" s="169">
        <v>0</v>
      </c>
      <c r="AZ71" s="169">
        <v>0</v>
      </c>
      <c r="BA71" s="169">
        <v>0</v>
      </c>
      <c r="BB71" s="169">
        <v>0</v>
      </c>
      <c r="BC71" s="169">
        <v>0</v>
      </c>
      <c r="BD71" s="169">
        <v>0</v>
      </c>
      <c r="BE71" s="169">
        <v>0</v>
      </c>
      <c r="BF71" s="169">
        <v>0</v>
      </c>
      <c r="BG71" s="169">
        <v>0</v>
      </c>
      <c r="BH71" s="169">
        <v>0</v>
      </c>
      <c r="BI71" s="169">
        <v>0</v>
      </c>
      <c r="BJ71" s="169">
        <v>0</v>
      </c>
      <c r="BK71" s="169">
        <v>0</v>
      </c>
      <c r="BL71" s="169">
        <v>0</v>
      </c>
      <c r="BM71" s="169">
        <v>0</v>
      </c>
      <c r="BN71" s="169">
        <v>0</v>
      </c>
      <c r="BO71" s="169">
        <v>0</v>
      </c>
      <c r="BP71" s="169">
        <v>0</v>
      </c>
      <c r="BQ71" s="169">
        <v>1</v>
      </c>
      <c r="BR71" s="169">
        <v>0</v>
      </c>
      <c r="BS71" s="169">
        <v>0</v>
      </c>
      <c r="BT71" s="169">
        <v>0</v>
      </c>
      <c r="BU71" s="169">
        <v>0</v>
      </c>
      <c r="BV71" s="169">
        <v>0</v>
      </c>
      <c r="BW71" s="169">
        <v>0</v>
      </c>
      <c r="BX71" s="169">
        <v>0</v>
      </c>
      <c r="BY71" s="169">
        <v>0</v>
      </c>
      <c r="BZ71" s="169">
        <v>0</v>
      </c>
      <c r="CA71" s="169">
        <v>0</v>
      </c>
      <c r="CB71" s="169">
        <v>0</v>
      </c>
      <c r="CC71" s="169">
        <v>0</v>
      </c>
      <c r="CD71" s="169">
        <v>0</v>
      </c>
      <c r="CE71" s="169">
        <v>0</v>
      </c>
      <c r="CF71" s="169">
        <v>0</v>
      </c>
      <c r="CG71" s="169">
        <v>0</v>
      </c>
      <c r="CH71" s="169">
        <v>0</v>
      </c>
      <c r="CI71" s="169">
        <v>0</v>
      </c>
      <c r="CJ71" s="169">
        <v>0</v>
      </c>
      <c r="CK71" s="169">
        <v>0</v>
      </c>
      <c r="CL71" s="169">
        <v>0</v>
      </c>
      <c r="CM71" s="169">
        <v>0</v>
      </c>
      <c r="CN71" s="169">
        <v>0</v>
      </c>
      <c r="CO71" s="169">
        <v>0</v>
      </c>
      <c r="CP71" s="169">
        <v>0</v>
      </c>
      <c r="CQ71" s="169">
        <v>0</v>
      </c>
    </row>
    <row r="72" spans="1:95" x14ac:dyDescent="0.2">
      <c r="A72" s="6"/>
      <c r="B72" s="1">
        <v>74</v>
      </c>
      <c r="C72" s="168">
        <v>4.0999999999999996</v>
      </c>
      <c r="E72" s="1">
        <v>74</v>
      </c>
      <c r="F72" s="169">
        <v>0</v>
      </c>
      <c r="G72" s="169">
        <v>0</v>
      </c>
      <c r="H72" s="169">
        <v>0</v>
      </c>
      <c r="I72" s="169">
        <v>0</v>
      </c>
      <c r="J72" s="169">
        <v>0</v>
      </c>
      <c r="K72" s="169">
        <v>0</v>
      </c>
      <c r="L72" s="169">
        <v>0</v>
      </c>
      <c r="M72" s="169">
        <v>0</v>
      </c>
      <c r="N72" s="169">
        <v>0</v>
      </c>
      <c r="O72" s="169">
        <v>0</v>
      </c>
      <c r="P72" s="169">
        <v>0.25</v>
      </c>
      <c r="Q72" s="169">
        <v>0</v>
      </c>
      <c r="R72" s="169">
        <v>0</v>
      </c>
      <c r="S72" s="169">
        <v>0</v>
      </c>
      <c r="T72" s="169">
        <v>0</v>
      </c>
      <c r="U72" s="169">
        <v>0.25</v>
      </c>
      <c r="V72" s="169">
        <v>0</v>
      </c>
      <c r="W72" s="169">
        <v>0</v>
      </c>
      <c r="X72" s="169">
        <v>0</v>
      </c>
      <c r="Y72" s="169">
        <v>0.25</v>
      </c>
      <c r="Z72" s="169">
        <v>0</v>
      </c>
      <c r="AA72" s="169">
        <v>0</v>
      </c>
      <c r="AB72" s="169">
        <v>0</v>
      </c>
      <c r="AC72" s="169">
        <v>0</v>
      </c>
      <c r="AD72" s="169">
        <v>0</v>
      </c>
      <c r="AE72" s="169">
        <v>0</v>
      </c>
      <c r="AF72" s="169">
        <v>0</v>
      </c>
      <c r="AG72" s="169">
        <v>0.25</v>
      </c>
      <c r="AH72" s="169">
        <v>0</v>
      </c>
      <c r="AI72" s="169">
        <v>0</v>
      </c>
      <c r="AJ72" s="169">
        <v>0</v>
      </c>
      <c r="AK72" s="169">
        <v>0</v>
      </c>
      <c r="AL72" s="169">
        <v>0</v>
      </c>
      <c r="AM72" s="169">
        <v>0</v>
      </c>
      <c r="AN72" s="169">
        <v>0.25</v>
      </c>
      <c r="AO72" s="169">
        <v>0</v>
      </c>
      <c r="AP72" s="169">
        <v>0</v>
      </c>
      <c r="AQ72" s="169">
        <v>0</v>
      </c>
      <c r="AR72" s="169">
        <v>0</v>
      </c>
      <c r="AS72" s="169">
        <v>0</v>
      </c>
      <c r="AT72" s="169">
        <v>0</v>
      </c>
      <c r="AU72" s="169">
        <v>0</v>
      </c>
      <c r="AV72" s="169">
        <v>0</v>
      </c>
      <c r="AW72" s="169">
        <v>0</v>
      </c>
      <c r="AX72" s="169">
        <v>0</v>
      </c>
      <c r="AY72" s="169">
        <v>0</v>
      </c>
      <c r="AZ72" s="169">
        <v>0</v>
      </c>
      <c r="BA72" s="169">
        <v>0</v>
      </c>
      <c r="BB72" s="169">
        <v>0</v>
      </c>
      <c r="BC72" s="169">
        <v>0</v>
      </c>
      <c r="BD72" s="169">
        <v>0</v>
      </c>
      <c r="BE72" s="169">
        <v>0</v>
      </c>
      <c r="BF72" s="169">
        <v>0</v>
      </c>
      <c r="BG72" s="169">
        <v>0.25</v>
      </c>
      <c r="BH72" s="169">
        <v>0</v>
      </c>
      <c r="BI72" s="169">
        <v>0</v>
      </c>
      <c r="BJ72" s="169">
        <v>0.25</v>
      </c>
      <c r="BK72" s="169">
        <v>0.25</v>
      </c>
      <c r="BL72" s="169">
        <v>0</v>
      </c>
      <c r="BM72" s="169">
        <v>0.5</v>
      </c>
      <c r="BN72" s="169">
        <v>0</v>
      </c>
      <c r="BO72" s="169">
        <v>0</v>
      </c>
      <c r="BP72" s="169">
        <v>0</v>
      </c>
      <c r="BQ72" s="169">
        <v>0</v>
      </c>
      <c r="BR72" s="169">
        <v>1</v>
      </c>
      <c r="BS72" s="169">
        <v>0</v>
      </c>
      <c r="BT72" s="169">
        <v>0</v>
      </c>
      <c r="BU72" s="169">
        <v>0</v>
      </c>
      <c r="BV72" s="169">
        <v>0</v>
      </c>
      <c r="BW72" s="169">
        <v>0</v>
      </c>
      <c r="BX72" s="169">
        <v>0.25</v>
      </c>
      <c r="BY72" s="169">
        <v>0</v>
      </c>
      <c r="BZ72" s="169">
        <v>0</v>
      </c>
      <c r="CA72" s="169">
        <v>0</v>
      </c>
      <c r="CB72" s="169">
        <v>0</v>
      </c>
      <c r="CC72" s="169">
        <v>0</v>
      </c>
      <c r="CD72" s="169">
        <v>0</v>
      </c>
      <c r="CE72" s="169">
        <v>0</v>
      </c>
      <c r="CF72" s="169">
        <v>0</v>
      </c>
      <c r="CG72" s="169">
        <v>0</v>
      </c>
      <c r="CH72" s="169">
        <v>0</v>
      </c>
      <c r="CI72" s="169">
        <v>0</v>
      </c>
      <c r="CJ72" s="169">
        <v>0</v>
      </c>
      <c r="CK72" s="169">
        <v>0</v>
      </c>
      <c r="CL72" s="169">
        <v>0</v>
      </c>
      <c r="CM72" s="169">
        <v>0</v>
      </c>
      <c r="CN72" s="169">
        <v>0</v>
      </c>
      <c r="CO72" s="169">
        <v>0</v>
      </c>
      <c r="CP72" s="169">
        <v>0</v>
      </c>
      <c r="CQ72" s="169">
        <v>0</v>
      </c>
    </row>
    <row r="73" spans="1:95" x14ac:dyDescent="0.2">
      <c r="A73" s="6"/>
      <c r="B73" s="1">
        <v>75</v>
      </c>
      <c r="C73" s="168">
        <v>0.8</v>
      </c>
      <c r="E73" s="1">
        <v>75</v>
      </c>
      <c r="F73" s="169">
        <v>0</v>
      </c>
      <c r="G73" s="169">
        <v>0</v>
      </c>
      <c r="H73" s="169">
        <v>0</v>
      </c>
      <c r="I73" s="169">
        <v>0</v>
      </c>
      <c r="J73" s="169">
        <v>0</v>
      </c>
      <c r="K73" s="169">
        <v>0</v>
      </c>
      <c r="L73" s="169">
        <v>0</v>
      </c>
      <c r="M73" s="169">
        <v>0</v>
      </c>
      <c r="N73" s="169">
        <v>0</v>
      </c>
      <c r="O73" s="169">
        <v>0</v>
      </c>
      <c r="P73" s="169">
        <v>0</v>
      </c>
      <c r="Q73" s="169">
        <v>0</v>
      </c>
      <c r="R73" s="169">
        <v>0</v>
      </c>
      <c r="S73" s="169">
        <v>0.25</v>
      </c>
      <c r="T73" s="169">
        <v>0</v>
      </c>
      <c r="U73" s="169">
        <v>0</v>
      </c>
      <c r="V73" s="169">
        <v>0</v>
      </c>
      <c r="W73" s="169">
        <v>0</v>
      </c>
      <c r="X73" s="169">
        <v>0</v>
      </c>
      <c r="Y73" s="169">
        <v>0</v>
      </c>
      <c r="Z73" s="169">
        <v>0</v>
      </c>
      <c r="AA73" s="169">
        <v>0</v>
      </c>
      <c r="AB73" s="169">
        <v>0</v>
      </c>
      <c r="AC73" s="169">
        <v>0</v>
      </c>
      <c r="AD73" s="169">
        <v>0</v>
      </c>
      <c r="AE73" s="169">
        <v>0</v>
      </c>
      <c r="AF73" s="169">
        <v>0</v>
      </c>
      <c r="AG73" s="169">
        <v>0</v>
      </c>
      <c r="AH73" s="169">
        <v>0</v>
      </c>
      <c r="AI73" s="169">
        <v>0</v>
      </c>
      <c r="AJ73" s="169">
        <v>0</v>
      </c>
      <c r="AK73" s="169">
        <v>0</v>
      </c>
      <c r="AL73" s="169">
        <v>0</v>
      </c>
      <c r="AM73" s="169">
        <v>0</v>
      </c>
      <c r="AN73" s="169">
        <v>0</v>
      </c>
      <c r="AO73" s="169">
        <v>0</v>
      </c>
      <c r="AP73" s="169">
        <v>0</v>
      </c>
      <c r="AQ73" s="169">
        <v>0</v>
      </c>
      <c r="AR73" s="169">
        <v>0</v>
      </c>
      <c r="AS73" s="169">
        <v>0</v>
      </c>
      <c r="AT73" s="169">
        <v>0</v>
      </c>
      <c r="AU73" s="169">
        <v>0</v>
      </c>
      <c r="AV73" s="169">
        <v>0</v>
      </c>
      <c r="AW73" s="169">
        <v>0</v>
      </c>
      <c r="AX73" s="169">
        <v>0</v>
      </c>
      <c r="AY73" s="169">
        <v>0</v>
      </c>
      <c r="AZ73" s="169">
        <v>0</v>
      </c>
      <c r="BA73" s="169">
        <v>0</v>
      </c>
      <c r="BB73" s="169">
        <v>0</v>
      </c>
      <c r="BC73" s="169">
        <v>0</v>
      </c>
      <c r="BD73" s="169">
        <v>0</v>
      </c>
      <c r="BE73" s="169">
        <v>0</v>
      </c>
      <c r="BF73" s="169">
        <v>0</v>
      </c>
      <c r="BG73" s="169">
        <v>0.25</v>
      </c>
      <c r="BH73" s="169">
        <v>0</v>
      </c>
      <c r="BI73" s="169">
        <v>0</v>
      </c>
      <c r="BJ73" s="169">
        <v>0</v>
      </c>
      <c r="BK73" s="169">
        <v>0</v>
      </c>
      <c r="BL73" s="169">
        <v>0</v>
      </c>
      <c r="BM73" s="169">
        <v>0</v>
      </c>
      <c r="BN73" s="169">
        <v>0</v>
      </c>
      <c r="BO73" s="169">
        <v>0</v>
      </c>
      <c r="BP73" s="169">
        <v>0</v>
      </c>
      <c r="BQ73" s="169">
        <v>0</v>
      </c>
      <c r="BR73" s="169">
        <v>0</v>
      </c>
      <c r="BS73" s="169">
        <v>1</v>
      </c>
      <c r="BT73" s="169">
        <v>0</v>
      </c>
      <c r="BU73" s="169">
        <v>0</v>
      </c>
      <c r="BV73" s="169">
        <v>0</v>
      </c>
      <c r="BW73" s="169">
        <v>0</v>
      </c>
      <c r="BX73" s="169">
        <v>0</v>
      </c>
      <c r="BY73" s="169">
        <v>0</v>
      </c>
      <c r="BZ73" s="169">
        <v>0</v>
      </c>
      <c r="CA73" s="169">
        <v>0</v>
      </c>
      <c r="CB73" s="169">
        <v>0</v>
      </c>
      <c r="CC73" s="169">
        <v>0</v>
      </c>
      <c r="CD73" s="169">
        <v>0</v>
      </c>
      <c r="CE73" s="169">
        <v>0</v>
      </c>
      <c r="CF73" s="169">
        <v>0</v>
      </c>
      <c r="CG73" s="169">
        <v>0</v>
      </c>
      <c r="CH73" s="169">
        <v>0</v>
      </c>
      <c r="CI73" s="169">
        <v>0</v>
      </c>
      <c r="CJ73" s="169">
        <v>0</v>
      </c>
      <c r="CK73" s="169">
        <v>0.25</v>
      </c>
      <c r="CL73" s="169">
        <v>0</v>
      </c>
      <c r="CM73" s="169">
        <v>0</v>
      </c>
      <c r="CN73" s="169">
        <v>0</v>
      </c>
      <c r="CO73" s="169">
        <v>0</v>
      </c>
      <c r="CP73" s="169">
        <v>0.25</v>
      </c>
      <c r="CQ73" s="169">
        <v>0</v>
      </c>
    </row>
    <row r="74" spans="1:95" x14ac:dyDescent="0.2">
      <c r="A74" s="6"/>
      <c r="B74" s="1">
        <v>76</v>
      </c>
      <c r="C74" s="168">
        <v>0.3</v>
      </c>
      <c r="E74" s="1">
        <v>76</v>
      </c>
      <c r="F74" s="169">
        <v>0</v>
      </c>
      <c r="G74" s="169">
        <v>0</v>
      </c>
      <c r="H74" s="169">
        <v>0</v>
      </c>
      <c r="I74" s="169">
        <v>0.25</v>
      </c>
      <c r="J74" s="169">
        <v>0</v>
      </c>
      <c r="K74" s="169">
        <v>0.25</v>
      </c>
      <c r="L74" s="169">
        <v>0.5</v>
      </c>
      <c r="M74" s="169">
        <v>0</v>
      </c>
      <c r="N74" s="169">
        <v>0</v>
      </c>
      <c r="O74" s="169">
        <v>0.25</v>
      </c>
      <c r="P74" s="169">
        <v>0</v>
      </c>
      <c r="Q74" s="169">
        <v>0</v>
      </c>
      <c r="R74" s="169">
        <v>0</v>
      </c>
      <c r="S74" s="169">
        <v>0.5</v>
      </c>
      <c r="T74" s="169">
        <v>0.25</v>
      </c>
      <c r="U74" s="169">
        <v>0</v>
      </c>
      <c r="V74" s="169">
        <v>0.25</v>
      </c>
      <c r="W74" s="169">
        <v>0.25</v>
      </c>
      <c r="X74" s="169">
        <v>0</v>
      </c>
      <c r="Y74" s="169">
        <v>0</v>
      </c>
      <c r="Z74" s="169">
        <v>0</v>
      </c>
      <c r="AA74" s="169">
        <v>0.25</v>
      </c>
      <c r="AB74" s="169">
        <v>0.25</v>
      </c>
      <c r="AC74" s="169">
        <v>0</v>
      </c>
      <c r="AD74" s="169">
        <v>0.25</v>
      </c>
      <c r="AE74" s="169">
        <v>0</v>
      </c>
      <c r="AF74" s="169">
        <v>0</v>
      </c>
      <c r="AG74" s="169">
        <v>0</v>
      </c>
      <c r="AH74" s="169">
        <v>0</v>
      </c>
      <c r="AI74" s="169">
        <v>0</v>
      </c>
      <c r="AJ74" s="169">
        <v>0.5</v>
      </c>
      <c r="AK74" s="169">
        <v>0</v>
      </c>
      <c r="AL74" s="169">
        <v>0</v>
      </c>
      <c r="AM74" s="169">
        <v>0.5</v>
      </c>
      <c r="AN74" s="169">
        <v>0.25</v>
      </c>
      <c r="AO74" s="169">
        <v>0.5</v>
      </c>
      <c r="AP74" s="169">
        <v>0</v>
      </c>
      <c r="AQ74" s="169">
        <v>0</v>
      </c>
      <c r="AR74" s="169">
        <v>0</v>
      </c>
      <c r="AS74" s="169">
        <v>0.5</v>
      </c>
      <c r="AT74" s="169">
        <v>0</v>
      </c>
      <c r="AU74" s="169">
        <v>0</v>
      </c>
      <c r="AV74" s="169">
        <v>0</v>
      </c>
      <c r="AW74" s="169">
        <v>0</v>
      </c>
      <c r="AX74" s="169">
        <v>0</v>
      </c>
      <c r="AY74" s="169">
        <v>0</v>
      </c>
      <c r="AZ74" s="169">
        <v>0</v>
      </c>
      <c r="BA74" s="169">
        <v>0</v>
      </c>
      <c r="BB74" s="169">
        <v>0.5</v>
      </c>
      <c r="BC74" s="169">
        <v>0</v>
      </c>
      <c r="BD74" s="169">
        <v>0</v>
      </c>
      <c r="BE74" s="169">
        <v>0</v>
      </c>
      <c r="BF74" s="169">
        <v>0.5</v>
      </c>
      <c r="BG74" s="169">
        <v>0.5</v>
      </c>
      <c r="BH74" s="169">
        <v>0</v>
      </c>
      <c r="BI74" s="169">
        <v>0</v>
      </c>
      <c r="BJ74" s="169">
        <v>0</v>
      </c>
      <c r="BK74" s="169">
        <v>0</v>
      </c>
      <c r="BL74" s="169">
        <v>0.75</v>
      </c>
      <c r="BM74" s="169">
        <v>0</v>
      </c>
      <c r="BN74" s="169">
        <v>0</v>
      </c>
      <c r="BO74" s="169">
        <v>0.25</v>
      </c>
      <c r="BP74" s="169">
        <v>0.25</v>
      </c>
      <c r="BQ74" s="169">
        <v>0</v>
      </c>
      <c r="BR74" s="169">
        <v>0</v>
      </c>
      <c r="BS74" s="169">
        <v>0</v>
      </c>
      <c r="BT74" s="169">
        <v>1</v>
      </c>
      <c r="BU74" s="169">
        <v>0</v>
      </c>
      <c r="BV74" s="169">
        <v>0.25</v>
      </c>
      <c r="BW74" s="169">
        <v>0</v>
      </c>
      <c r="BX74" s="169">
        <v>0</v>
      </c>
      <c r="BY74" s="169">
        <v>1</v>
      </c>
      <c r="BZ74" s="169">
        <v>0</v>
      </c>
      <c r="CA74" s="169">
        <v>0.25</v>
      </c>
      <c r="CB74" s="169">
        <v>0.25</v>
      </c>
      <c r="CC74" s="169">
        <v>0.5</v>
      </c>
      <c r="CD74" s="169">
        <v>0.5</v>
      </c>
      <c r="CE74" s="169">
        <v>0.5</v>
      </c>
      <c r="CF74" s="169">
        <v>0</v>
      </c>
      <c r="CG74" s="169">
        <v>0</v>
      </c>
      <c r="CH74" s="169">
        <v>0.5</v>
      </c>
      <c r="CI74" s="169">
        <v>0.25</v>
      </c>
      <c r="CJ74" s="169">
        <v>0.5</v>
      </c>
      <c r="CK74" s="169">
        <v>0.75</v>
      </c>
      <c r="CL74" s="169">
        <v>0</v>
      </c>
      <c r="CM74" s="169">
        <v>0.25</v>
      </c>
      <c r="CN74" s="169">
        <v>0</v>
      </c>
      <c r="CO74" s="169">
        <v>0.5</v>
      </c>
      <c r="CP74" s="169">
        <v>0.5</v>
      </c>
      <c r="CQ74" s="169">
        <v>0</v>
      </c>
    </row>
    <row r="75" spans="1:95" x14ac:dyDescent="0.2">
      <c r="A75" s="6"/>
      <c r="B75" s="1">
        <v>77</v>
      </c>
      <c r="C75" s="168">
        <v>3.2</v>
      </c>
      <c r="E75" s="1">
        <v>77</v>
      </c>
      <c r="F75" s="169">
        <v>0</v>
      </c>
      <c r="G75" s="169">
        <v>0</v>
      </c>
      <c r="H75" s="169">
        <v>0</v>
      </c>
      <c r="I75" s="169">
        <v>0</v>
      </c>
      <c r="J75" s="169">
        <v>0</v>
      </c>
      <c r="K75" s="169">
        <v>0</v>
      </c>
      <c r="L75" s="169">
        <v>0</v>
      </c>
      <c r="M75" s="169">
        <v>0</v>
      </c>
      <c r="N75" s="169">
        <v>0</v>
      </c>
      <c r="O75" s="169">
        <v>0</v>
      </c>
      <c r="P75" s="169">
        <v>0</v>
      </c>
      <c r="Q75" s="169">
        <v>0</v>
      </c>
      <c r="R75" s="169">
        <v>0</v>
      </c>
      <c r="S75" s="169">
        <v>0.25</v>
      </c>
      <c r="T75" s="169">
        <v>0</v>
      </c>
      <c r="U75" s="169">
        <v>0</v>
      </c>
      <c r="V75" s="169">
        <v>0</v>
      </c>
      <c r="W75" s="169">
        <v>0</v>
      </c>
      <c r="X75" s="169">
        <v>0</v>
      </c>
      <c r="Y75" s="169">
        <v>0</v>
      </c>
      <c r="Z75" s="169">
        <v>0</v>
      </c>
      <c r="AA75" s="169">
        <v>0</v>
      </c>
      <c r="AB75" s="169">
        <v>0</v>
      </c>
      <c r="AC75" s="169">
        <v>0</v>
      </c>
      <c r="AD75" s="169">
        <v>0</v>
      </c>
      <c r="AE75" s="169">
        <v>0</v>
      </c>
      <c r="AF75" s="169">
        <v>0</v>
      </c>
      <c r="AG75" s="169">
        <v>0</v>
      </c>
      <c r="AH75" s="169">
        <v>0</v>
      </c>
      <c r="AI75" s="169">
        <v>0</v>
      </c>
      <c r="AJ75" s="169">
        <v>0</v>
      </c>
      <c r="AK75" s="169">
        <v>0</v>
      </c>
      <c r="AL75" s="169">
        <v>0</v>
      </c>
      <c r="AM75" s="169">
        <v>0</v>
      </c>
      <c r="AN75" s="169">
        <v>0</v>
      </c>
      <c r="AO75" s="169">
        <v>0</v>
      </c>
      <c r="AP75" s="169">
        <v>0</v>
      </c>
      <c r="AQ75" s="169">
        <v>0</v>
      </c>
      <c r="AR75" s="169">
        <v>0</v>
      </c>
      <c r="AS75" s="169">
        <v>0</v>
      </c>
      <c r="AT75" s="169">
        <v>0</v>
      </c>
      <c r="AU75" s="169">
        <v>0</v>
      </c>
      <c r="AV75" s="169">
        <v>0</v>
      </c>
      <c r="AW75" s="169">
        <v>0</v>
      </c>
      <c r="AX75" s="169">
        <v>0</v>
      </c>
      <c r="AY75" s="169">
        <v>0</v>
      </c>
      <c r="AZ75" s="169">
        <v>0</v>
      </c>
      <c r="BA75" s="169">
        <v>0</v>
      </c>
      <c r="BB75" s="169">
        <v>0</v>
      </c>
      <c r="BC75" s="169">
        <v>0</v>
      </c>
      <c r="BD75" s="169">
        <v>0</v>
      </c>
      <c r="BE75" s="169">
        <v>0</v>
      </c>
      <c r="BF75" s="169">
        <v>0</v>
      </c>
      <c r="BG75" s="169">
        <v>0.25</v>
      </c>
      <c r="BH75" s="169">
        <v>0</v>
      </c>
      <c r="BI75" s="169">
        <v>0</v>
      </c>
      <c r="BJ75" s="169">
        <v>0</v>
      </c>
      <c r="BK75" s="169">
        <v>0</v>
      </c>
      <c r="BL75" s="169">
        <v>0</v>
      </c>
      <c r="BM75" s="169">
        <v>0</v>
      </c>
      <c r="BN75" s="169">
        <v>0</v>
      </c>
      <c r="BO75" s="169">
        <v>0</v>
      </c>
      <c r="BP75" s="169">
        <v>0</v>
      </c>
      <c r="BQ75" s="169">
        <v>0</v>
      </c>
      <c r="BR75" s="169">
        <v>0</v>
      </c>
      <c r="BS75" s="169">
        <v>0</v>
      </c>
      <c r="BT75" s="169">
        <v>0</v>
      </c>
      <c r="BU75" s="169">
        <v>1</v>
      </c>
      <c r="BV75" s="169">
        <v>0</v>
      </c>
      <c r="BW75" s="169">
        <v>0</v>
      </c>
      <c r="BX75" s="169">
        <v>0.25</v>
      </c>
      <c r="BY75" s="169">
        <v>0</v>
      </c>
      <c r="BZ75" s="169">
        <v>0</v>
      </c>
      <c r="CA75" s="169">
        <v>0</v>
      </c>
      <c r="CB75" s="169">
        <v>0</v>
      </c>
      <c r="CC75" s="169">
        <v>0</v>
      </c>
      <c r="CD75" s="169">
        <v>0</v>
      </c>
      <c r="CE75" s="169">
        <v>0</v>
      </c>
      <c r="CF75" s="169">
        <v>0</v>
      </c>
      <c r="CG75" s="169">
        <v>0</v>
      </c>
      <c r="CH75" s="169">
        <v>0</v>
      </c>
      <c r="CI75" s="169">
        <v>0</v>
      </c>
      <c r="CJ75" s="169">
        <v>0</v>
      </c>
      <c r="CK75" s="169">
        <v>0</v>
      </c>
      <c r="CL75" s="169">
        <v>0</v>
      </c>
      <c r="CM75" s="169">
        <v>0</v>
      </c>
      <c r="CN75" s="169">
        <v>0</v>
      </c>
      <c r="CO75" s="169">
        <v>0</v>
      </c>
      <c r="CP75" s="169">
        <v>0.25</v>
      </c>
      <c r="CQ75" s="169">
        <v>0</v>
      </c>
    </row>
    <row r="76" spans="1:95" x14ac:dyDescent="0.2">
      <c r="A76" s="6"/>
      <c r="B76" s="1">
        <v>78</v>
      </c>
      <c r="C76" s="168">
        <v>1.5</v>
      </c>
      <c r="E76" s="1">
        <v>78</v>
      </c>
      <c r="F76" s="169">
        <v>0</v>
      </c>
      <c r="G76" s="169">
        <v>0</v>
      </c>
      <c r="H76" s="169">
        <v>0</v>
      </c>
      <c r="I76" s="169">
        <v>0</v>
      </c>
      <c r="J76" s="169">
        <v>0</v>
      </c>
      <c r="K76" s="169">
        <v>0</v>
      </c>
      <c r="L76" s="169">
        <v>0</v>
      </c>
      <c r="M76" s="169">
        <v>0</v>
      </c>
      <c r="N76" s="169">
        <v>0</v>
      </c>
      <c r="O76" s="169">
        <v>0</v>
      </c>
      <c r="P76" s="169">
        <v>0</v>
      </c>
      <c r="Q76" s="169">
        <v>0</v>
      </c>
      <c r="R76" s="169">
        <v>0</v>
      </c>
      <c r="S76" s="169">
        <v>0.25</v>
      </c>
      <c r="T76" s="169">
        <v>0</v>
      </c>
      <c r="U76" s="169">
        <v>0</v>
      </c>
      <c r="V76" s="169">
        <v>0</v>
      </c>
      <c r="W76" s="169">
        <v>0</v>
      </c>
      <c r="X76" s="169">
        <v>0</v>
      </c>
      <c r="Y76" s="169">
        <v>0</v>
      </c>
      <c r="Z76" s="169">
        <v>0</v>
      </c>
      <c r="AA76" s="169">
        <v>0</v>
      </c>
      <c r="AB76" s="169">
        <v>0</v>
      </c>
      <c r="AC76" s="169">
        <v>0</v>
      </c>
      <c r="AD76" s="169">
        <v>0</v>
      </c>
      <c r="AE76" s="169">
        <v>0</v>
      </c>
      <c r="AF76" s="169">
        <v>0</v>
      </c>
      <c r="AG76" s="169">
        <v>0</v>
      </c>
      <c r="AH76" s="169">
        <v>0</v>
      </c>
      <c r="AI76" s="169">
        <v>0</v>
      </c>
      <c r="AJ76" s="169">
        <v>0</v>
      </c>
      <c r="AK76" s="169">
        <v>0</v>
      </c>
      <c r="AL76" s="169">
        <v>0</v>
      </c>
      <c r="AM76" s="169">
        <v>0</v>
      </c>
      <c r="AN76" s="169">
        <v>0</v>
      </c>
      <c r="AO76" s="169">
        <v>0</v>
      </c>
      <c r="AP76" s="169">
        <v>0</v>
      </c>
      <c r="AQ76" s="169">
        <v>0</v>
      </c>
      <c r="AR76" s="169">
        <v>0</v>
      </c>
      <c r="AS76" s="169">
        <v>0</v>
      </c>
      <c r="AT76" s="169">
        <v>0</v>
      </c>
      <c r="AU76" s="169">
        <v>0</v>
      </c>
      <c r="AV76" s="169">
        <v>0</v>
      </c>
      <c r="AW76" s="169">
        <v>0</v>
      </c>
      <c r="AX76" s="169">
        <v>0</v>
      </c>
      <c r="AY76" s="169">
        <v>0</v>
      </c>
      <c r="AZ76" s="169">
        <v>0</v>
      </c>
      <c r="BA76" s="169">
        <v>0</v>
      </c>
      <c r="BB76" s="169">
        <v>0</v>
      </c>
      <c r="BC76" s="169">
        <v>0</v>
      </c>
      <c r="BD76" s="169">
        <v>0.25</v>
      </c>
      <c r="BE76" s="169">
        <v>0</v>
      </c>
      <c r="BF76" s="169">
        <v>0</v>
      </c>
      <c r="BG76" s="169">
        <v>0.25</v>
      </c>
      <c r="BH76" s="169">
        <v>0</v>
      </c>
      <c r="BI76" s="169">
        <v>0</v>
      </c>
      <c r="BJ76" s="169">
        <v>0</v>
      </c>
      <c r="BK76" s="169">
        <v>0</v>
      </c>
      <c r="BL76" s="169">
        <v>0</v>
      </c>
      <c r="BM76" s="169">
        <v>0</v>
      </c>
      <c r="BN76" s="169">
        <v>0</v>
      </c>
      <c r="BO76" s="169">
        <v>0</v>
      </c>
      <c r="BP76" s="169">
        <v>0</v>
      </c>
      <c r="BQ76" s="169">
        <v>0</v>
      </c>
      <c r="BR76" s="169">
        <v>0</v>
      </c>
      <c r="BS76" s="169">
        <v>0</v>
      </c>
      <c r="BT76" s="169">
        <v>0.25</v>
      </c>
      <c r="BU76" s="169">
        <v>0</v>
      </c>
      <c r="BV76" s="169">
        <v>1</v>
      </c>
      <c r="BW76" s="169">
        <v>0</v>
      </c>
      <c r="BX76" s="169">
        <v>0</v>
      </c>
      <c r="BY76" s="169">
        <v>0</v>
      </c>
      <c r="BZ76" s="169">
        <v>0</v>
      </c>
      <c r="CA76" s="169">
        <v>0</v>
      </c>
      <c r="CB76" s="169">
        <v>0</v>
      </c>
      <c r="CC76" s="169">
        <v>0</v>
      </c>
      <c r="CD76" s="169">
        <v>0</v>
      </c>
      <c r="CE76" s="169">
        <v>0</v>
      </c>
      <c r="CF76" s="169">
        <v>0</v>
      </c>
      <c r="CG76" s="169">
        <v>0</v>
      </c>
      <c r="CH76" s="169">
        <v>0</v>
      </c>
      <c r="CI76" s="169">
        <v>0</v>
      </c>
      <c r="CJ76" s="169">
        <v>0.25</v>
      </c>
      <c r="CK76" s="169">
        <v>0.25</v>
      </c>
      <c r="CL76" s="169">
        <v>0</v>
      </c>
      <c r="CM76" s="169">
        <v>0</v>
      </c>
      <c r="CN76" s="169">
        <v>0</v>
      </c>
      <c r="CO76" s="169">
        <v>0</v>
      </c>
      <c r="CP76" s="169">
        <v>0.25</v>
      </c>
      <c r="CQ76" s="169">
        <v>0</v>
      </c>
    </row>
    <row r="77" spans="1:95" x14ac:dyDescent="0.2">
      <c r="A77" s="6"/>
      <c r="B77" s="1">
        <v>79</v>
      </c>
      <c r="C77" s="168">
        <v>1.6</v>
      </c>
      <c r="E77" s="1">
        <v>79</v>
      </c>
      <c r="F77" s="169">
        <v>0</v>
      </c>
      <c r="G77" s="169">
        <v>0</v>
      </c>
      <c r="H77" s="169">
        <v>0</v>
      </c>
      <c r="I77" s="169">
        <v>0</v>
      </c>
      <c r="J77" s="169">
        <v>0</v>
      </c>
      <c r="K77" s="169">
        <v>0</v>
      </c>
      <c r="L77" s="169">
        <v>0</v>
      </c>
      <c r="M77" s="169">
        <v>0</v>
      </c>
      <c r="N77" s="169">
        <v>0</v>
      </c>
      <c r="O77" s="169">
        <v>0</v>
      </c>
      <c r="P77" s="169">
        <v>0</v>
      </c>
      <c r="Q77" s="169">
        <v>0</v>
      </c>
      <c r="R77" s="169">
        <v>0</v>
      </c>
      <c r="S77" s="169">
        <v>0.25</v>
      </c>
      <c r="T77" s="169">
        <v>0</v>
      </c>
      <c r="U77" s="169">
        <v>0</v>
      </c>
      <c r="V77" s="169">
        <v>0</v>
      </c>
      <c r="W77" s="169">
        <v>0</v>
      </c>
      <c r="X77" s="169">
        <v>0</v>
      </c>
      <c r="Y77" s="169">
        <v>0</v>
      </c>
      <c r="Z77" s="169">
        <v>0</v>
      </c>
      <c r="AA77" s="169">
        <v>0</v>
      </c>
      <c r="AB77" s="169">
        <v>0</v>
      </c>
      <c r="AC77" s="169">
        <v>0</v>
      </c>
      <c r="AD77" s="169">
        <v>0</v>
      </c>
      <c r="AE77" s="169">
        <v>0</v>
      </c>
      <c r="AF77" s="169">
        <v>0</v>
      </c>
      <c r="AG77" s="169">
        <v>0</v>
      </c>
      <c r="AH77" s="169">
        <v>0</v>
      </c>
      <c r="AI77" s="169">
        <v>0</v>
      </c>
      <c r="AJ77" s="169">
        <v>0</v>
      </c>
      <c r="AK77" s="169">
        <v>0</v>
      </c>
      <c r="AL77" s="169">
        <v>0</v>
      </c>
      <c r="AM77" s="169">
        <v>0</v>
      </c>
      <c r="AN77" s="169">
        <v>0</v>
      </c>
      <c r="AO77" s="169">
        <v>0</v>
      </c>
      <c r="AP77" s="169">
        <v>0</v>
      </c>
      <c r="AQ77" s="169">
        <v>0</v>
      </c>
      <c r="AR77" s="169">
        <v>0</v>
      </c>
      <c r="AS77" s="169">
        <v>0</v>
      </c>
      <c r="AT77" s="169">
        <v>0</v>
      </c>
      <c r="AU77" s="169">
        <v>0</v>
      </c>
      <c r="AV77" s="169">
        <v>0</v>
      </c>
      <c r="AW77" s="169">
        <v>0</v>
      </c>
      <c r="AX77" s="169">
        <v>0</v>
      </c>
      <c r="AY77" s="169">
        <v>0.5</v>
      </c>
      <c r="AZ77" s="169">
        <v>0</v>
      </c>
      <c r="BA77" s="169">
        <v>0</v>
      </c>
      <c r="BB77" s="169">
        <v>0</v>
      </c>
      <c r="BC77" s="169">
        <v>0</v>
      </c>
      <c r="BD77" s="169">
        <v>0</v>
      </c>
      <c r="BE77" s="169">
        <v>0</v>
      </c>
      <c r="BF77" s="169">
        <v>0</v>
      </c>
      <c r="BG77" s="169">
        <v>0.25</v>
      </c>
      <c r="BH77" s="169">
        <v>0</v>
      </c>
      <c r="BI77" s="169">
        <v>0</v>
      </c>
      <c r="BJ77" s="169">
        <v>0</v>
      </c>
      <c r="BK77" s="169">
        <v>0</v>
      </c>
      <c r="BL77" s="169">
        <v>0</v>
      </c>
      <c r="BM77" s="169">
        <v>0</v>
      </c>
      <c r="BN77" s="169">
        <v>0</v>
      </c>
      <c r="BO77" s="169">
        <v>0</v>
      </c>
      <c r="BP77" s="169">
        <v>0</v>
      </c>
      <c r="BQ77" s="169">
        <v>0</v>
      </c>
      <c r="BR77" s="169">
        <v>0</v>
      </c>
      <c r="BS77" s="169">
        <v>0</v>
      </c>
      <c r="BT77" s="169">
        <v>0</v>
      </c>
      <c r="BU77" s="169">
        <v>0</v>
      </c>
      <c r="BV77" s="169">
        <v>0</v>
      </c>
      <c r="BW77" s="169">
        <v>1</v>
      </c>
      <c r="BX77" s="169">
        <v>0</v>
      </c>
      <c r="BY77" s="169">
        <v>0</v>
      </c>
      <c r="BZ77" s="169">
        <v>0</v>
      </c>
      <c r="CA77" s="169">
        <v>0</v>
      </c>
      <c r="CB77" s="169">
        <v>0</v>
      </c>
      <c r="CC77" s="169">
        <v>0</v>
      </c>
      <c r="CD77" s="169">
        <v>0</v>
      </c>
      <c r="CE77" s="169">
        <v>0</v>
      </c>
      <c r="CF77" s="169">
        <v>0</v>
      </c>
      <c r="CG77" s="169">
        <v>0</v>
      </c>
      <c r="CH77" s="169">
        <v>0</v>
      </c>
      <c r="CI77" s="169">
        <v>0</v>
      </c>
      <c r="CJ77" s="169">
        <v>0.25</v>
      </c>
      <c r="CK77" s="169">
        <v>0</v>
      </c>
      <c r="CL77" s="169">
        <v>0</v>
      </c>
      <c r="CM77" s="169">
        <v>0</v>
      </c>
      <c r="CN77" s="169">
        <v>0</v>
      </c>
      <c r="CO77" s="169">
        <v>0.25</v>
      </c>
      <c r="CP77" s="169">
        <v>0</v>
      </c>
      <c r="CQ77" s="169">
        <v>0</v>
      </c>
    </row>
    <row r="78" spans="1:95" x14ac:dyDescent="0.2">
      <c r="A78" s="6"/>
      <c r="B78" s="1">
        <v>80</v>
      </c>
      <c r="C78" s="168">
        <v>2.9</v>
      </c>
      <c r="E78" s="1">
        <v>80</v>
      </c>
      <c r="F78" s="169">
        <v>0</v>
      </c>
      <c r="G78" s="169">
        <v>0</v>
      </c>
      <c r="H78" s="169">
        <v>0</v>
      </c>
      <c r="I78" s="169">
        <v>0</v>
      </c>
      <c r="J78" s="169">
        <v>0</v>
      </c>
      <c r="K78" s="169">
        <v>0</v>
      </c>
      <c r="L78" s="169">
        <v>0</v>
      </c>
      <c r="M78" s="169">
        <v>0</v>
      </c>
      <c r="N78" s="169">
        <v>0</v>
      </c>
      <c r="O78" s="169">
        <v>0</v>
      </c>
      <c r="P78" s="169">
        <v>0.25</v>
      </c>
      <c r="Q78" s="169">
        <v>0</v>
      </c>
      <c r="R78" s="169">
        <v>0.25</v>
      </c>
      <c r="S78" s="169">
        <v>0.25</v>
      </c>
      <c r="T78" s="169">
        <v>0</v>
      </c>
      <c r="U78" s="169">
        <v>0.25</v>
      </c>
      <c r="V78" s="169">
        <v>0</v>
      </c>
      <c r="W78" s="169">
        <v>0</v>
      </c>
      <c r="X78" s="169">
        <v>0</v>
      </c>
      <c r="Y78" s="169">
        <v>0</v>
      </c>
      <c r="Z78" s="169">
        <v>0</v>
      </c>
      <c r="AA78" s="169">
        <v>0</v>
      </c>
      <c r="AB78" s="169">
        <v>0</v>
      </c>
      <c r="AC78" s="169">
        <v>0</v>
      </c>
      <c r="AD78" s="169">
        <v>0.25</v>
      </c>
      <c r="AE78" s="169">
        <v>0</v>
      </c>
      <c r="AF78" s="169">
        <v>0</v>
      </c>
      <c r="AG78" s="169">
        <v>0</v>
      </c>
      <c r="AH78" s="169">
        <v>0</v>
      </c>
      <c r="AI78" s="169">
        <v>0</v>
      </c>
      <c r="AJ78" s="169">
        <v>0</v>
      </c>
      <c r="AK78" s="169">
        <v>0</v>
      </c>
      <c r="AL78" s="169">
        <v>0</v>
      </c>
      <c r="AM78" s="169">
        <v>0</v>
      </c>
      <c r="AN78" s="169">
        <v>0</v>
      </c>
      <c r="AO78" s="169">
        <v>0</v>
      </c>
      <c r="AP78" s="169">
        <v>0</v>
      </c>
      <c r="AQ78" s="169">
        <v>0</v>
      </c>
      <c r="AR78" s="169">
        <v>0</v>
      </c>
      <c r="AS78" s="169">
        <v>0</v>
      </c>
      <c r="AT78" s="169">
        <v>0</v>
      </c>
      <c r="AU78" s="169">
        <v>0</v>
      </c>
      <c r="AV78" s="169">
        <v>0</v>
      </c>
      <c r="AW78" s="169">
        <v>0</v>
      </c>
      <c r="AX78" s="169">
        <v>0</v>
      </c>
      <c r="AY78" s="169">
        <v>0</v>
      </c>
      <c r="AZ78" s="169">
        <v>0</v>
      </c>
      <c r="BA78" s="169">
        <v>0</v>
      </c>
      <c r="BB78" s="169">
        <v>0</v>
      </c>
      <c r="BC78" s="169">
        <v>0</v>
      </c>
      <c r="BD78" s="169">
        <v>0</v>
      </c>
      <c r="BE78" s="169">
        <v>0</v>
      </c>
      <c r="BF78" s="169">
        <v>0</v>
      </c>
      <c r="BG78" s="169">
        <v>0.25</v>
      </c>
      <c r="BH78" s="169">
        <v>0</v>
      </c>
      <c r="BI78" s="169">
        <v>0</v>
      </c>
      <c r="BJ78" s="169">
        <v>0.25</v>
      </c>
      <c r="BK78" s="169">
        <v>0.25</v>
      </c>
      <c r="BL78" s="169">
        <v>0</v>
      </c>
      <c r="BM78" s="169">
        <v>0</v>
      </c>
      <c r="BN78" s="169">
        <v>0.25</v>
      </c>
      <c r="BO78" s="169">
        <v>0</v>
      </c>
      <c r="BP78" s="169">
        <v>0</v>
      </c>
      <c r="BQ78" s="169">
        <v>0</v>
      </c>
      <c r="BR78" s="169">
        <v>0.25</v>
      </c>
      <c r="BS78" s="169">
        <v>0</v>
      </c>
      <c r="BT78" s="169">
        <v>0</v>
      </c>
      <c r="BU78" s="169">
        <v>0.25</v>
      </c>
      <c r="BV78" s="169">
        <v>0</v>
      </c>
      <c r="BW78" s="169">
        <v>0</v>
      </c>
      <c r="BX78" s="169">
        <v>1</v>
      </c>
      <c r="BY78" s="169">
        <v>0.25</v>
      </c>
      <c r="BZ78" s="169">
        <v>0.25</v>
      </c>
      <c r="CA78" s="169">
        <v>0</v>
      </c>
      <c r="CB78" s="169">
        <v>0</v>
      </c>
      <c r="CC78" s="169">
        <v>0</v>
      </c>
      <c r="CD78" s="169">
        <v>0</v>
      </c>
      <c r="CE78" s="169">
        <v>0</v>
      </c>
      <c r="CF78" s="169">
        <v>0</v>
      </c>
      <c r="CG78" s="169">
        <v>0.25</v>
      </c>
      <c r="CH78" s="169">
        <v>0</v>
      </c>
      <c r="CI78" s="169">
        <v>0</v>
      </c>
      <c r="CJ78" s="169">
        <v>0</v>
      </c>
      <c r="CK78" s="169">
        <v>0</v>
      </c>
      <c r="CL78" s="169">
        <v>0</v>
      </c>
      <c r="CM78" s="169">
        <v>0</v>
      </c>
      <c r="CN78" s="169">
        <v>0</v>
      </c>
      <c r="CO78" s="169">
        <v>0</v>
      </c>
      <c r="CP78" s="169">
        <v>0.25</v>
      </c>
      <c r="CQ78" s="169">
        <v>0</v>
      </c>
    </row>
    <row r="79" spans="1:95" x14ac:dyDescent="0.2">
      <c r="A79" s="6"/>
      <c r="B79" s="1">
        <v>81</v>
      </c>
      <c r="C79" s="168">
        <v>7.1</v>
      </c>
      <c r="E79" s="1">
        <v>81</v>
      </c>
      <c r="F79" s="169">
        <v>0</v>
      </c>
      <c r="G79" s="169">
        <v>0</v>
      </c>
      <c r="H79" s="169">
        <v>0</v>
      </c>
      <c r="I79" s="169">
        <v>0</v>
      </c>
      <c r="J79" s="169">
        <v>0</v>
      </c>
      <c r="K79" s="169">
        <v>0</v>
      </c>
      <c r="L79" s="169">
        <v>0</v>
      </c>
      <c r="M79" s="169">
        <v>0</v>
      </c>
      <c r="N79" s="169">
        <v>0</v>
      </c>
      <c r="O79" s="169">
        <v>0.25</v>
      </c>
      <c r="P79" s="169">
        <v>0.25</v>
      </c>
      <c r="Q79" s="169">
        <v>0</v>
      </c>
      <c r="R79" s="169">
        <v>0</v>
      </c>
      <c r="S79" s="169">
        <v>0</v>
      </c>
      <c r="T79" s="169">
        <v>0</v>
      </c>
      <c r="U79" s="169">
        <v>0.25</v>
      </c>
      <c r="V79" s="169">
        <v>0</v>
      </c>
      <c r="W79" s="169">
        <v>0</v>
      </c>
      <c r="X79" s="169">
        <v>0</v>
      </c>
      <c r="Y79" s="169">
        <v>0</v>
      </c>
      <c r="Z79" s="169">
        <v>0</v>
      </c>
      <c r="AA79" s="169">
        <v>0</v>
      </c>
      <c r="AB79" s="169">
        <v>0</v>
      </c>
      <c r="AC79" s="169">
        <v>0</v>
      </c>
      <c r="AD79" s="169">
        <v>0</v>
      </c>
      <c r="AE79" s="169">
        <v>0</v>
      </c>
      <c r="AF79" s="169">
        <v>0</v>
      </c>
      <c r="AG79" s="169">
        <v>0</v>
      </c>
      <c r="AH79" s="169">
        <v>0</v>
      </c>
      <c r="AI79" s="169">
        <v>0</v>
      </c>
      <c r="AJ79" s="169">
        <v>0</v>
      </c>
      <c r="AK79" s="169">
        <v>0</v>
      </c>
      <c r="AL79" s="169">
        <v>0</v>
      </c>
      <c r="AM79" s="169">
        <v>0</v>
      </c>
      <c r="AN79" s="169">
        <v>0</v>
      </c>
      <c r="AO79" s="169">
        <v>0</v>
      </c>
      <c r="AP79" s="169">
        <v>0</v>
      </c>
      <c r="AQ79" s="169">
        <v>0</v>
      </c>
      <c r="AR79" s="169">
        <v>0</v>
      </c>
      <c r="AS79" s="169">
        <v>0</v>
      </c>
      <c r="AT79" s="169">
        <v>0</v>
      </c>
      <c r="AU79" s="169">
        <v>0</v>
      </c>
      <c r="AV79" s="169">
        <v>0</v>
      </c>
      <c r="AW79" s="169">
        <v>0</v>
      </c>
      <c r="AX79" s="169">
        <v>0</v>
      </c>
      <c r="AY79" s="169">
        <v>0</v>
      </c>
      <c r="AZ79" s="169">
        <v>0</v>
      </c>
      <c r="BA79" s="169">
        <v>0</v>
      </c>
      <c r="BB79" s="169">
        <v>0</v>
      </c>
      <c r="BC79" s="169">
        <v>0</v>
      </c>
      <c r="BD79" s="169">
        <v>0</v>
      </c>
      <c r="BE79" s="169">
        <v>0</v>
      </c>
      <c r="BF79" s="169">
        <v>0</v>
      </c>
      <c r="BG79" s="169">
        <v>0.25</v>
      </c>
      <c r="BH79" s="169">
        <v>0</v>
      </c>
      <c r="BI79" s="169">
        <v>0</v>
      </c>
      <c r="BJ79" s="169">
        <v>0.25</v>
      </c>
      <c r="BK79" s="169">
        <v>0.25</v>
      </c>
      <c r="BL79" s="169">
        <v>0.5</v>
      </c>
      <c r="BM79" s="169">
        <v>0</v>
      </c>
      <c r="BN79" s="169">
        <v>0</v>
      </c>
      <c r="BO79" s="169">
        <v>0</v>
      </c>
      <c r="BP79" s="169">
        <v>0</v>
      </c>
      <c r="BQ79" s="169">
        <v>0</v>
      </c>
      <c r="BR79" s="169">
        <v>0</v>
      </c>
      <c r="BS79" s="169">
        <v>0</v>
      </c>
      <c r="BT79" s="169">
        <v>1</v>
      </c>
      <c r="BU79" s="169">
        <v>0</v>
      </c>
      <c r="BV79" s="169">
        <v>0</v>
      </c>
      <c r="BW79" s="169">
        <v>0</v>
      </c>
      <c r="BX79" s="169">
        <v>0.25</v>
      </c>
      <c r="BY79" s="169">
        <v>1</v>
      </c>
      <c r="BZ79" s="169">
        <v>0</v>
      </c>
      <c r="CA79" s="169">
        <v>0</v>
      </c>
      <c r="CB79" s="169">
        <v>0</v>
      </c>
      <c r="CC79" s="169">
        <v>0</v>
      </c>
      <c r="CD79" s="169">
        <v>0</v>
      </c>
      <c r="CE79" s="169">
        <v>0</v>
      </c>
      <c r="CF79" s="169">
        <v>0</v>
      </c>
      <c r="CG79" s="169">
        <v>0</v>
      </c>
      <c r="CH79" s="169">
        <v>0</v>
      </c>
      <c r="CI79" s="169">
        <v>0</v>
      </c>
      <c r="CJ79" s="169">
        <v>0</v>
      </c>
      <c r="CK79" s="169">
        <v>0</v>
      </c>
      <c r="CL79" s="169">
        <v>0</v>
      </c>
      <c r="CM79" s="169">
        <v>0</v>
      </c>
      <c r="CN79" s="169">
        <v>0</v>
      </c>
      <c r="CO79" s="169">
        <v>0</v>
      </c>
      <c r="CP79" s="169">
        <v>0</v>
      </c>
      <c r="CQ79" s="169">
        <v>0</v>
      </c>
    </row>
    <row r="80" spans="1:95" x14ac:dyDescent="0.2">
      <c r="A80" s="6"/>
      <c r="B80" s="1">
        <v>82</v>
      </c>
      <c r="C80" s="168">
        <v>4.0999999999999996</v>
      </c>
      <c r="E80" s="1">
        <v>82</v>
      </c>
      <c r="F80" s="169">
        <v>0</v>
      </c>
      <c r="G80" s="169">
        <v>0</v>
      </c>
      <c r="H80" s="169">
        <v>0</v>
      </c>
      <c r="I80" s="169">
        <v>0</v>
      </c>
      <c r="J80" s="169">
        <v>0</v>
      </c>
      <c r="K80" s="169">
        <v>0</v>
      </c>
      <c r="L80" s="169">
        <v>0</v>
      </c>
      <c r="M80" s="169">
        <v>0</v>
      </c>
      <c r="N80" s="169">
        <v>0</v>
      </c>
      <c r="O80" s="169">
        <v>0</v>
      </c>
      <c r="P80" s="169">
        <v>0</v>
      </c>
      <c r="Q80" s="169">
        <v>0</v>
      </c>
      <c r="R80" s="169">
        <v>0</v>
      </c>
      <c r="S80" s="169">
        <v>0</v>
      </c>
      <c r="T80" s="169">
        <v>0</v>
      </c>
      <c r="U80" s="169">
        <v>0</v>
      </c>
      <c r="V80" s="169">
        <v>0</v>
      </c>
      <c r="W80" s="169">
        <v>0</v>
      </c>
      <c r="X80" s="169">
        <v>0</v>
      </c>
      <c r="Y80" s="169">
        <v>0</v>
      </c>
      <c r="Z80" s="169">
        <v>0</v>
      </c>
      <c r="AA80" s="169">
        <v>0</v>
      </c>
      <c r="AB80" s="169">
        <v>0</v>
      </c>
      <c r="AC80" s="169">
        <v>0</v>
      </c>
      <c r="AD80" s="169">
        <v>0</v>
      </c>
      <c r="AE80" s="169">
        <v>0</v>
      </c>
      <c r="AF80" s="169">
        <v>0</v>
      </c>
      <c r="AG80" s="169">
        <v>0</v>
      </c>
      <c r="AH80" s="169">
        <v>0</v>
      </c>
      <c r="AI80" s="169">
        <v>0</v>
      </c>
      <c r="AJ80" s="169">
        <v>0</v>
      </c>
      <c r="AK80" s="169">
        <v>0</v>
      </c>
      <c r="AL80" s="169">
        <v>0</v>
      </c>
      <c r="AM80" s="169">
        <v>0</v>
      </c>
      <c r="AN80" s="169">
        <v>0</v>
      </c>
      <c r="AO80" s="169">
        <v>0</v>
      </c>
      <c r="AP80" s="169">
        <v>0</v>
      </c>
      <c r="AQ80" s="169">
        <v>0</v>
      </c>
      <c r="AR80" s="169">
        <v>0</v>
      </c>
      <c r="AS80" s="169">
        <v>0</v>
      </c>
      <c r="AT80" s="169">
        <v>0</v>
      </c>
      <c r="AU80" s="169">
        <v>0</v>
      </c>
      <c r="AV80" s="169">
        <v>0</v>
      </c>
      <c r="AW80" s="169">
        <v>0</v>
      </c>
      <c r="AX80" s="169">
        <v>0</v>
      </c>
      <c r="AY80" s="169">
        <v>0</v>
      </c>
      <c r="AZ80" s="169">
        <v>0</v>
      </c>
      <c r="BA80" s="169">
        <v>0</v>
      </c>
      <c r="BB80" s="169">
        <v>0</v>
      </c>
      <c r="BC80" s="169">
        <v>0</v>
      </c>
      <c r="BD80" s="169">
        <v>0</v>
      </c>
      <c r="BE80" s="169">
        <v>0</v>
      </c>
      <c r="BF80" s="169">
        <v>0</v>
      </c>
      <c r="BG80" s="169">
        <v>0.25</v>
      </c>
      <c r="BH80" s="169">
        <v>0</v>
      </c>
      <c r="BI80" s="169">
        <v>0</v>
      </c>
      <c r="BJ80" s="169">
        <v>0</v>
      </c>
      <c r="BK80" s="169">
        <v>0</v>
      </c>
      <c r="BL80" s="169">
        <v>0</v>
      </c>
      <c r="BM80" s="169">
        <v>0</v>
      </c>
      <c r="BN80" s="169">
        <v>0</v>
      </c>
      <c r="BO80" s="169">
        <v>0</v>
      </c>
      <c r="BP80" s="169">
        <v>0</v>
      </c>
      <c r="BQ80" s="169">
        <v>0</v>
      </c>
      <c r="BR80" s="169">
        <v>0</v>
      </c>
      <c r="BS80" s="169">
        <v>0</v>
      </c>
      <c r="BT80" s="169">
        <v>0</v>
      </c>
      <c r="BU80" s="169">
        <v>0</v>
      </c>
      <c r="BV80" s="169">
        <v>0</v>
      </c>
      <c r="BW80" s="169">
        <v>0</v>
      </c>
      <c r="BX80" s="169">
        <v>0.25</v>
      </c>
      <c r="BY80" s="169">
        <v>0</v>
      </c>
      <c r="BZ80" s="169">
        <v>1</v>
      </c>
      <c r="CA80" s="169">
        <v>0</v>
      </c>
      <c r="CB80" s="169">
        <v>0</v>
      </c>
      <c r="CC80" s="169">
        <v>0</v>
      </c>
      <c r="CD80" s="169">
        <v>0</v>
      </c>
      <c r="CE80" s="169">
        <v>0</v>
      </c>
      <c r="CF80" s="169">
        <v>0</v>
      </c>
      <c r="CG80" s="169">
        <v>0</v>
      </c>
      <c r="CH80" s="169">
        <v>0</v>
      </c>
      <c r="CI80" s="169">
        <v>0</v>
      </c>
      <c r="CJ80" s="169">
        <v>0</v>
      </c>
      <c r="CK80" s="169">
        <v>0</v>
      </c>
      <c r="CL80" s="169">
        <v>0</v>
      </c>
      <c r="CM80" s="169">
        <v>0</v>
      </c>
      <c r="CN80" s="169">
        <v>0</v>
      </c>
      <c r="CO80" s="169">
        <v>0</v>
      </c>
      <c r="CP80" s="169">
        <v>0</v>
      </c>
      <c r="CQ80" s="169">
        <v>0</v>
      </c>
    </row>
    <row r="81" spans="1:95" x14ac:dyDescent="0.2">
      <c r="A81" s="6"/>
      <c r="B81" s="1">
        <v>83</v>
      </c>
      <c r="C81" s="168">
        <v>1.6</v>
      </c>
      <c r="E81" s="1">
        <v>83</v>
      </c>
      <c r="F81" s="169">
        <v>0</v>
      </c>
      <c r="G81" s="169">
        <v>0</v>
      </c>
      <c r="H81" s="169">
        <v>0</v>
      </c>
      <c r="I81" s="169">
        <v>0</v>
      </c>
      <c r="J81" s="169">
        <v>0</v>
      </c>
      <c r="K81" s="169">
        <v>0</v>
      </c>
      <c r="L81" s="169">
        <v>0</v>
      </c>
      <c r="M81" s="169">
        <v>0</v>
      </c>
      <c r="N81" s="169">
        <v>0</v>
      </c>
      <c r="O81" s="169">
        <v>0</v>
      </c>
      <c r="P81" s="169">
        <v>0</v>
      </c>
      <c r="Q81" s="169">
        <v>0</v>
      </c>
      <c r="R81" s="169">
        <v>0</v>
      </c>
      <c r="S81" s="169">
        <v>0</v>
      </c>
      <c r="T81" s="169">
        <v>0</v>
      </c>
      <c r="U81" s="169">
        <v>0</v>
      </c>
      <c r="V81" s="169">
        <v>0</v>
      </c>
      <c r="W81" s="169">
        <v>0.25</v>
      </c>
      <c r="X81" s="169">
        <v>0</v>
      </c>
      <c r="Y81" s="169">
        <v>0</v>
      </c>
      <c r="Z81" s="169">
        <v>0</v>
      </c>
      <c r="AA81" s="169">
        <v>0</v>
      </c>
      <c r="AB81" s="169">
        <v>0</v>
      </c>
      <c r="AC81" s="169">
        <v>0</v>
      </c>
      <c r="AD81" s="169">
        <v>0</v>
      </c>
      <c r="AE81" s="169">
        <v>0</v>
      </c>
      <c r="AF81" s="169">
        <v>0</v>
      </c>
      <c r="AG81" s="169">
        <v>0</v>
      </c>
      <c r="AH81" s="169">
        <v>0</v>
      </c>
      <c r="AI81" s="169">
        <v>0</v>
      </c>
      <c r="AJ81" s="169">
        <v>0</v>
      </c>
      <c r="AK81" s="169">
        <v>0</v>
      </c>
      <c r="AL81" s="169">
        <v>0</v>
      </c>
      <c r="AM81" s="169">
        <v>0</v>
      </c>
      <c r="AN81" s="169">
        <v>0</v>
      </c>
      <c r="AO81" s="169">
        <v>0</v>
      </c>
      <c r="AP81" s="169">
        <v>0</v>
      </c>
      <c r="AQ81" s="169">
        <v>0</v>
      </c>
      <c r="AR81" s="169">
        <v>0</v>
      </c>
      <c r="AS81" s="169">
        <v>0</v>
      </c>
      <c r="AT81" s="169">
        <v>0</v>
      </c>
      <c r="AU81" s="169">
        <v>0</v>
      </c>
      <c r="AV81" s="169">
        <v>0</v>
      </c>
      <c r="AW81" s="169">
        <v>0</v>
      </c>
      <c r="AX81" s="169">
        <v>0</v>
      </c>
      <c r="AY81" s="169">
        <v>0</v>
      </c>
      <c r="AZ81" s="169">
        <v>0</v>
      </c>
      <c r="BA81" s="169">
        <v>0</v>
      </c>
      <c r="BB81" s="169">
        <v>0</v>
      </c>
      <c r="BC81" s="169">
        <v>0</v>
      </c>
      <c r="BD81" s="169">
        <v>0</v>
      </c>
      <c r="BE81" s="169">
        <v>0</v>
      </c>
      <c r="BF81" s="169">
        <v>0.25</v>
      </c>
      <c r="BG81" s="169">
        <v>0</v>
      </c>
      <c r="BH81" s="169">
        <v>0</v>
      </c>
      <c r="BI81" s="169">
        <v>0</v>
      </c>
      <c r="BJ81" s="169">
        <v>0</v>
      </c>
      <c r="BK81" s="169">
        <v>0</v>
      </c>
      <c r="BL81" s="169">
        <v>0</v>
      </c>
      <c r="BM81" s="169">
        <v>0</v>
      </c>
      <c r="BN81" s="169">
        <v>0</v>
      </c>
      <c r="BO81" s="169">
        <v>0</v>
      </c>
      <c r="BP81" s="169">
        <v>0</v>
      </c>
      <c r="BQ81" s="169">
        <v>0</v>
      </c>
      <c r="BR81" s="169">
        <v>0</v>
      </c>
      <c r="BS81" s="169">
        <v>0</v>
      </c>
      <c r="BT81" s="169">
        <v>0.25</v>
      </c>
      <c r="BU81" s="169">
        <v>0</v>
      </c>
      <c r="BV81" s="169">
        <v>0</v>
      </c>
      <c r="BW81" s="169">
        <v>0</v>
      </c>
      <c r="BX81" s="169">
        <v>0</v>
      </c>
      <c r="BY81" s="169">
        <v>0</v>
      </c>
      <c r="BZ81" s="169">
        <v>0</v>
      </c>
      <c r="CA81" s="169">
        <v>1</v>
      </c>
      <c r="CB81" s="169">
        <v>0</v>
      </c>
      <c r="CC81" s="169">
        <v>0</v>
      </c>
      <c r="CD81" s="169">
        <v>0</v>
      </c>
      <c r="CE81" s="169">
        <v>0</v>
      </c>
      <c r="CF81" s="169">
        <v>0</v>
      </c>
      <c r="CG81" s="169">
        <v>0</v>
      </c>
      <c r="CH81" s="169">
        <v>0.25</v>
      </c>
      <c r="CI81" s="169">
        <v>0</v>
      </c>
      <c r="CJ81" s="169">
        <v>0.25</v>
      </c>
      <c r="CK81" s="169">
        <v>0.25</v>
      </c>
      <c r="CL81" s="169">
        <v>0</v>
      </c>
      <c r="CM81" s="169">
        <v>0</v>
      </c>
      <c r="CN81" s="169">
        <v>0</v>
      </c>
      <c r="CO81" s="169">
        <v>0</v>
      </c>
      <c r="CP81" s="169">
        <v>0</v>
      </c>
      <c r="CQ81" s="169">
        <v>0</v>
      </c>
    </row>
    <row r="82" spans="1:95" x14ac:dyDescent="0.2">
      <c r="A82" s="6"/>
      <c r="B82" s="1">
        <v>84</v>
      </c>
      <c r="C82" s="168">
        <v>1.4</v>
      </c>
      <c r="E82" s="1">
        <v>84</v>
      </c>
      <c r="F82" s="169">
        <v>0</v>
      </c>
      <c r="G82" s="169">
        <v>0</v>
      </c>
      <c r="H82" s="169">
        <v>0</v>
      </c>
      <c r="I82" s="169">
        <v>0</v>
      </c>
      <c r="J82" s="169">
        <v>0</v>
      </c>
      <c r="K82" s="169">
        <v>0</v>
      </c>
      <c r="L82" s="169">
        <v>0</v>
      </c>
      <c r="M82" s="169">
        <v>0</v>
      </c>
      <c r="N82" s="169">
        <v>0</v>
      </c>
      <c r="O82" s="169">
        <v>0</v>
      </c>
      <c r="P82" s="169">
        <v>0</v>
      </c>
      <c r="Q82" s="169">
        <v>0</v>
      </c>
      <c r="R82" s="169">
        <v>0</v>
      </c>
      <c r="S82" s="169">
        <v>0.25</v>
      </c>
      <c r="T82" s="169">
        <v>0</v>
      </c>
      <c r="U82" s="169">
        <v>0</v>
      </c>
      <c r="V82" s="169">
        <v>0</v>
      </c>
      <c r="W82" s="169">
        <v>0</v>
      </c>
      <c r="X82" s="169">
        <v>0</v>
      </c>
      <c r="Y82" s="169">
        <v>0</v>
      </c>
      <c r="Z82" s="169">
        <v>0</v>
      </c>
      <c r="AA82" s="169">
        <v>0</v>
      </c>
      <c r="AB82" s="169">
        <v>0</v>
      </c>
      <c r="AC82" s="169">
        <v>0</v>
      </c>
      <c r="AD82" s="169">
        <v>0</v>
      </c>
      <c r="AE82" s="169">
        <v>0</v>
      </c>
      <c r="AF82" s="169">
        <v>0</v>
      </c>
      <c r="AG82" s="169">
        <v>0</v>
      </c>
      <c r="AH82" s="169">
        <v>0</v>
      </c>
      <c r="AI82" s="169">
        <v>0</v>
      </c>
      <c r="AJ82" s="169">
        <v>0</v>
      </c>
      <c r="AK82" s="169">
        <v>0</v>
      </c>
      <c r="AL82" s="169">
        <v>0</v>
      </c>
      <c r="AM82" s="169">
        <v>0</v>
      </c>
      <c r="AN82" s="169">
        <v>0</v>
      </c>
      <c r="AO82" s="169">
        <v>0</v>
      </c>
      <c r="AP82" s="169">
        <v>0</v>
      </c>
      <c r="AQ82" s="169">
        <v>0</v>
      </c>
      <c r="AR82" s="169">
        <v>0</v>
      </c>
      <c r="AS82" s="169">
        <v>0</v>
      </c>
      <c r="AT82" s="169">
        <v>0</v>
      </c>
      <c r="AU82" s="169">
        <v>0</v>
      </c>
      <c r="AV82" s="169">
        <v>0</v>
      </c>
      <c r="AW82" s="169">
        <v>0</v>
      </c>
      <c r="AX82" s="169">
        <v>0</v>
      </c>
      <c r="AY82" s="169">
        <v>0</v>
      </c>
      <c r="AZ82" s="169">
        <v>0</v>
      </c>
      <c r="BA82" s="169">
        <v>0</v>
      </c>
      <c r="BB82" s="169">
        <v>0</v>
      </c>
      <c r="BC82" s="169">
        <v>0</v>
      </c>
      <c r="BD82" s="169">
        <v>0</v>
      </c>
      <c r="BE82" s="169">
        <v>0</v>
      </c>
      <c r="BF82" s="169">
        <v>0.25</v>
      </c>
      <c r="BG82" s="169">
        <v>0.25</v>
      </c>
      <c r="BH82" s="169">
        <v>0</v>
      </c>
      <c r="BI82" s="169">
        <v>0</v>
      </c>
      <c r="BJ82" s="169">
        <v>0</v>
      </c>
      <c r="BK82" s="169">
        <v>0</v>
      </c>
      <c r="BL82" s="169">
        <v>0</v>
      </c>
      <c r="BM82" s="169">
        <v>0</v>
      </c>
      <c r="BN82" s="169">
        <v>0</v>
      </c>
      <c r="BO82" s="169">
        <v>0</v>
      </c>
      <c r="BP82" s="169">
        <v>0</v>
      </c>
      <c r="BQ82" s="169">
        <v>0</v>
      </c>
      <c r="BR82" s="169">
        <v>0</v>
      </c>
      <c r="BS82" s="169">
        <v>0</v>
      </c>
      <c r="BT82" s="169">
        <v>0.25</v>
      </c>
      <c r="BU82" s="169">
        <v>0</v>
      </c>
      <c r="BV82" s="169">
        <v>0</v>
      </c>
      <c r="BW82" s="169">
        <v>0</v>
      </c>
      <c r="BX82" s="169">
        <v>0</v>
      </c>
      <c r="BY82" s="169">
        <v>0</v>
      </c>
      <c r="BZ82" s="169">
        <v>0</v>
      </c>
      <c r="CA82" s="169">
        <v>0</v>
      </c>
      <c r="CB82" s="169">
        <v>1</v>
      </c>
      <c r="CC82" s="169">
        <v>0</v>
      </c>
      <c r="CD82" s="169">
        <v>0</v>
      </c>
      <c r="CE82" s="169">
        <v>0</v>
      </c>
      <c r="CF82" s="169">
        <v>0</v>
      </c>
      <c r="CG82" s="169">
        <v>0</v>
      </c>
      <c r="CH82" s="169">
        <v>0.25</v>
      </c>
      <c r="CI82" s="169">
        <v>0</v>
      </c>
      <c r="CJ82" s="169">
        <v>0.25</v>
      </c>
      <c r="CK82" s="169">
        <v>0.25</v>
      </c>
      <c r="CL82" s="169">
        <v>0</v>
      </c>
      <c r="CM82" s="169">
        <v>0</v>
      </c>
      <c r="CN82" s="169">
        <v>0</v>
      </c>
      <c r="CO82" s="169">
        <v>0.25</v>
      </c>
      <c r="CP82" s="169">
        <v>0.25</v>
      </c>
      <c r="CQ82" s="169">
        <v>0</v>
      </c>
    </row>
    <row r="83" spans="1:95" x14ac:dyDescent="0.2">
      <c r="A83" s="6"/>
      <c r="B83" s="1">
        <v>85</v>
      </c>
      <c r="C83" s="168">
        <v>0.1</v>
      </c>
      <c r="E83" s="1">
        <v>85</v>
      </c>
      <c r="F83" s="169">
        <v>0</v>
      </c>
      <c r="G83" s="169">
        <v>0</v>
      </c>
      <c r="H83" s="169">
        <v>0</v>
      </c>
      <c r="I83" s="169">
        <v>0.75</v>
      </c>
      <c r="J83" s="169">
        <v>0</v>
      </c>
      <c r="K83" s="169">
        <v>0</v>
      </c>
      <c r="L83" s="169">
        <v>0</v>
      </c>
      <c r="M83" s="169">
        <v>0</v>
      </c>
      <c r="N83" s="169">
        <v>0</v>
      </c>
      <c r="O83" s="169">
        <v>0</v>
      </c>
      <c r="P83" s="169">
        <v>0</v>
      </c>
      <c r="Q83" s="169">
        <v>0</v>
      </c>
      <c r="R83" s="169">
        <v>0</v>
      </c>
      <c r="S83" s="169">
        <v>0.75</v>
      </c>
      <c r="T83" s="169">
        <v>0</v>
      </c>
      <c r="U83" s="169">
        <v>0</v>
      </c>
      <c r="V83" s="169">
        <v>0.25</v>
      </c>
      <c r="W83" s="169">
        <v>0.25</v>
      </c>
      <c r="X83" s="169">
        <v>0</v>
      </c>
      <c r="Y83" s="169">
        <v>0</v>
      </c>
      <c r="Z83" s="169">
        <v>0</v>
      </c>
      <c r="AA83" s="169">
        <v>0</v>
      </c>
      <c r="AB83" s="169">
        <v>0</v>
      </c>
      <c r="AC83" s="169">
        <v>0</v>
      </c>
      <c r="AD83" s="169">
        <v>0</v>
      </c>
      <c r="AE83" s="169">
        <v>0</v>
      </c>
      <c r="AF83" s="169">
        <v>0</v>
      </c>
      <c r="AG83" s="169">
        <v>0</v>
      </c>
      <c r="AH83" s="169">
        <v>0</v>
      </c>
      <c r="AI83" s="169">
        <v>0</v>
      </c>
      <c r="AJ83" s="169">
        <v>0</v>
      </c>
      <c r="AK83" s="169">
        <v>0</v>
      </c>
      <c r="AL83" s="169">
        <v>0</v>
      </c>
      <c r="AM83" s="169">
        <v>0</v>
      </c>
      <c r="AN83" s="169">
        <v>0</v>
      </c>
      <c r="AO83" s="169">
        <v>0.25</v>
      </c>
      <c r="AP83" s="169">
        <v>0</v>
      </c>
      <c r="AQ83" s="169">
        <v>0</v>
      </c>
      <c r="AR83" s="169">
        <v>0</v>
      </c>
      <c r="AS83" s="169">
        <v>0.75</v>
      </c>
      <c r="AT83" s="169">
        <v>0</v>
      </c>
      <c r="AU83" s="169">
        <v>0</v>
      </c>
      <c r="AV83" s="169">
        <v>0</v>
      </c>
      <c r="AW83" s="169">
        <v>0</v>
      </c>
      <c r="AX83" s="169">
        <v>0</v>
      </c>
      <c r="AY83" s="169">
        <v>0</v>
      </c>
      <c r="AZ83" s="169">
        <v>0</v>
      </c>
      <c r="BA83" s="169">
        <v>0</v>
      </c>
      <c r="BB83" s="169">
        <v>0</v>
      </c>
      <c r="BC83" s="169">
        <v>0</v>
      </c>
      <c r="BD83" s="169">
        <v>0</v>
      </c>
      <c r="BE83" s="169">
        <v>0</v>
      </c>
      <c r="BF83" s="169">
        <v>0</v>
      </c>
      <c r="BG83" s="169">
        <v>0</v>
      </c>
      <c r="BH83" s="169">
        <v>0</v>
      </c>
      <c r="BI83" s="169">
        <v>0</v>
      </c>
      <c r="BJ83" s="169">
        <v>0</v>
      </c>
      <c r="BK83" s="169">
        <v>0</v>
      </c>
      <c r="BL83" s="169">
        <v>0</v>
      </c>
      <c r="BM83" s="169">
        <v>0</v>
      </c>
      <c r="BN83" s="169">
        <v>0</v>
      </c>
      <c r="BO83" s="169">
        <v>0.5</v>
      </c>
      <c r="BP83" s="169">
        <v>0.5</v>
      </c>
      <c r="BQ83" s="169">
        <v>0</v>
      </c>
      <c r="BR83" s="169">
        <v>0</v>
      </c>
      <c r="BS83" s="169">
        <v>0</v>
      </c>
      <c r="BT83" s="169">
        <v>0.5</v>
      </c>
      <c r="BU83" s="169">
        <v>0</v>
      </c>
      <c r="BV83" s="169">
        <v>0</v>
      </c>
      <c r="BW83" s="169">
        <v>0</v>
      </c>
      <c r="BX83" s="169">
        <v>0</v>
      </c>
      <c r="BY83" s="169">
        <v>0</v>
      </c>
      <c r="BZ83" s="169">
        <v>0</v>
      </c>
      <c r="CA83" s="169">
        <v>0</v>
      </c>
      <c r="CB83" s="169">
        <v>0</v>
      </c>
      <c r="CC83" s="169">
        <v>1</v>
      </c>
      <c r="CD83" s="169">
        <v>0.5</v>
      </c>
      <c r="CE83" s="169">
        <v>0.5</v>
      </c>
      <c r="CF83" s="169">
        <v>0</v>
      </c>
      <c r="CG83" s="169">
        <v>0</v>
      </c>
      <c r="CH83" s="169">
        <v>0.25</v>
      </c>
      <c r="CI83" s="169">
        <v>0.5</v>
      </c>
      <c r="CJ83" s="169">
        <v>0</v>
      </c>
      <c r="CK83" s="169">
        <v>0.25</v>
      </c>
      <c r="CL83" s="169">
        <v>0</v>
      </c>
      <c r="CM83" s="169">
        <v>0</v>
      </c>
      <c r="CN83" s="169">
        <v>0</v>
      </c>
      <c r="CO83" s="169">
        <v>0</v>
      </c>
      <c r="CP83" s="169">
        <v>0</v>
      </c>
      <c r="CQ83" s="169">
        <v>0</v>
      </c>
    </row>
    <row r="84" spans="1:95" x14ac:dyDescent="0.2">
      <c r="A84" s="6"/>
      <c r="B84" s="1">
        <v>86</v>
      </c>
      <c r="C84" s="168">
        <v>0.4</v>
      </c>
      <c r="E84" s="1">
        <v>86</v>
      </c>
      <c r="F84" s="169">
        <v>0</v>
      </c>
      <c r="G84" s="169">
        <v>0</v>
      </c>
      <c r="H84" s="169">
        <v>0</v>
      </c>
      <c r="I84" s="169">
        <v>0</v>
      </c>
      <c r="J84" s="169">
        <v>0</v>
      </c>
      <c r="K84" s="169">
        <v>0.25</v>
      </c>
      <c r="L84" s="169">
        <v>0.25</v>
      </c>
      <c r="M84" s="169">
        <v>0</v>
      </c>
      <c r="N84" s="169">
        <v>0</v>
      </c>
      <c r="O84" s="169">
        <v>0</v>
      </c>
      <c r="P84" s="169">
        <v>0</v>
      </c>
      <c r="Q84" s="169">
        <v>0</v>
      </c>
      <c r="R84" s="169">
        <v>0</v>
      </c>
      <c r="S84" s="169">
        <v>0</v>
      </c>
      <c r="T84" s="169">
        <v>0.25</v>
      </c>
      <c r="U84" s="169">
        <v>0</v>
      </c>
      <c r="V84" s="169">
        <v>0.25</v>
      </c>
      <c r="W84" s="169">
        <v>0.25</v>
      </c>
      <c r="X84" s="169">
        <v>0</v>
      </c>
      <c r="Y84" s="169">
        <v>0</v>
      </c>
      <c r="Z84" s="169">
        <v>0</v>
      </c>
      <c r="AA84" s="169">
        <v>0</v>
      </c>
      <c r="AB84" s="169">
        <v>0</v>
      </c>
      <c r="AC84" s="169">
        <v>0</v>
      </c>
      <c r="AD84" s="169">
        <v>0</v>
      </c>
      <c r="AE84" s="169">
        <v>0</v>
      </c>
      <c r="AF84" s="169">
        <v>0</v>
      </c>
      <c r="AG84" s="169">
        <v>0</v>
      </c>
      <c r="AH84" s="169">
        <v>0</v>
      </c>
      <c r="AI84" s="169">
        <v>0</v>
      </c>
      <c r="AJ84" s="169">
        <v>0.25</v>
      </c>
      <c r="AK84" s="169">
        <v>0</v>
      </c>
      <c r="AL84" s="169">
        <v>0</v>
      </c>
      <c r="AM84" s="169">
        <v>0.25</v>
      </c>
      <c r="AN84" s="169">
        <v>0</v>
      </c>
      <c r="AO84" s="169">
        <v>0.5</v>
      </c>
      <c r="AP84" s="169">
        <v>0</v>
      </c>
      <c r="AQ84" s="169">
        <v>0</v>
      </c>
      <c r="AR84" s="169">
        <v>0</v>
      </c>
      <c r="AS84" s="169">
        <v>0.25</v>
      </c>
      <c r="AT84" s="169">
        <v>0</v>
      </c>
      <c r="AU84" s="169">
        <v>0</v>
      </c>
      <c r="AV84" s="169">
        <v>0</v>
      </c>
      <c r="AW84" s="169">
        <v>0</v>
      </c>
      <c r="AX84" s="169">
        <v>0</v>
      </c>
      <c r="AY84" s="169">
        <v>0</v>
      </c>
      <c r="AZ84" s="169">
        <v>0</v>
      </c>
      <c r="BA84" s="169">
        <v>0</v>
      </c>
      <c r="BB84" s="169">
        <v>0</v>
      </c>
      <c r="BC84" s="169">
        <v>0</v>
      </c>
      <c r="BD84" s="169">
        <v>0</v>
      </c>
      <c r="BE84" s="169">
        <v>0</v>
      </c>
      <c r="BF84" s="169">
        <v>0</v>
      </c>
      <c r="BG84" s="169">
        <v>0</v>
      </c>
      <c r="BH84" s="169">
        <v>0</v>
      </c>
      <c r="BI84" s="169">
        <v>0</v>
      </c>
      <c r="BJ84" s="169">
        <v>0</v>
      </c>
      <c r="BK84" s="169">
        <v>0</v>
      </c>
      <c r="BL84" s="169">
        <v>0</v>
      </c>
      <c r="BM84" s="169">
        <v>0</v>
      </c>
      <c r="BN84" s="169">
        <v>0</v>
      </c>
      <c r="BO84" s="169">
        <v>0.25</v>
      </c>
      <c r="BP84" s="169">
        <v>0.5</v>
      </c>
      <c r="BQ84" s="169">
        <v>0</v>
      </c>
      <c r="BR84" s="169">
        <v>0</v>
      </c>
      <c r="BS84" s="169">
        <v>0</v>
      </c>
      <c r="BT84" s="169">
        <v>0.5</v>
      </c>
      <c r="BU84" s="169">
        <v>0</v>
      </c>
      <c r="BV84" s="169">
        <v>0</v>
      </c>
      <c r="BW84" s="169">
        <v>0</v>
      </c>
      <c r="BX84" s="169">
        <v>0</v>
      </c>
      <c r="BY84" s="169">
        <v>0</v>
      </c>
      <c r="BZ84" s="169">
        <v>0</v>
      </c>
      <c r="CA84" s="169">
        <v>0</v>
      </c>
      <c r="CB84" s="169">
        <v>0</v>
      </c>
      <c r="CC84" s="169">
        <v>0.5</v>
      </c>
      <c r="CD84" s="169">
        <v>1</v>
      </c>
      <c r="CE84" s="169">
        <v>0.5</v>
      </c>
      <c r="CF84" s="169">
        <v>0.5</v>
      </c>
      <c r="CG84" s="169">
        <v>0</v>
      </c>
      <c r="CH84" s="169">
        <v>0.5</v>
      </c>
      <c r="CI84" s="169">
        <v>0.5</v>
      </c>
      <c r="CJ84" s="169">
        <v>0.25</v>
      </c>
      <c r="CK84" s="169">
        <v>0.25</v>
      </c>
      <c r="CL84" s="169">
        <v>0</v>
      </c>
      <c r="CM84" s="169">
        <v>0</v>
      </c>
      <c r="CN84" s="169">
        <v>0</v>
      </c>
      <c r="CO84" s="169">
        <v>0</v>
      </c>
      <c r="CP84" s="169">
        <v>0.25</v>
      </c>
      <c r="CQ84" s="169">
        <v>0.25</v>
      </c>
    </row>
    <row r="85" spans="1:95" x14ac:dyDescent="0.2">
      <c r="A85" s="6"/>
      <c r="B85" s="1">
        <v>87</v>
      </c>
      <c r="C85" s="168">
        <v>0.3</v>
      </c>
      <c r="E85" s="1">
        <v>87</v>
      </c>
      <c r="F85" s="169">
        <v>0</v>
      </c>
      <c r="G85" s="169">
        <v>0</v>
      </c>
      <c r="H85" s="169">
        <v>0</v>
      </c>
      <c r="I85" s="169">
        <v>0</v>
      </c>
      <c r="J85" s="169">
        <v>0</v>
      </c>
      <c r="K85" s="169">
        <v>0</v>
      </c>
      <c r="L85" s="169">
        <v>0</v>
      </c>
      <c r="M85" s="169">
        <v>0</v>
      </c>
      <c r="N85" s="169">
        <v>0</v>
      </c>
      <c r="O85" s="169">
        <v>0</v>
      </c>
      <c r="P85" s="169">
        <v>0</v>
      </c>
      <c r="Q85" s="169">
        <v>0</v>
      </c>
      <c r="R85" s="169">
        <v>0</v>
      </c>
      <c r="S85" s="169">
        <v>0</v>
      </c>
      <c r="T85" s="169">
        <v>0</v>
      </c>
      <c r="U85" s="169">
        <v>0</v>
      </c>
      <c r="V85" s="169">
        <v>0.25</v>
      </c>
      <c r="W85" s="169">
        <v>0.25</v>
      </c>
      <c r="X85" s="169">
        <v>0</v>
      </c>
      <c r="Y85" s="169">
        <v>0</v>
      </c>
      <c r="Z85" s="169">
        <v>0</v>
      </c>
      <c r="AA85" s="169">
        <v>0</v>
      </c>
      <c r="AB85" s="169">
        <v>0</v>
      </c>
      <c r="AC85" s="169">
        <v>0</v>
      </c>
      <c r="AD85" s="169">
        <v>0</v>
      </c>
      <c r="AE85" s="169">
        <v>0</v>
      </c>
      <c r="AF85" s="169">
        <v>0</v>
      </c>
      <c r="AG85" s="169">
        <v>0</v>
      </c>
      <c r="AH85" s="169">
        <v>0</v>
      </c>
      <c r="AI85" s="169">
        <v>0</v>
      </c>
      <c r="AJ85" s="169">
        <v>0.25</v>
      </c>
      <c r="AK85" s="169">
        <v>0</v>
      </c>
      <c r="AL85" s="169">
        <v>0</v>
      </c>
      <c r="AM85" s="169">
        <v>0</v>
      </c>
      <c r="AN85" s="169">
        <v>0</v>
      </c>
      <c r="AO85" s="169">
        <v>0.25</v>
      </c>
      <c r="AP85" s="169">
        <v>0</v>
      </c>
      <c r="AQ85" s="169">
        <v>0</v>
      </c>
      <c r="AR85" s="169">
        <v>0</v>
      </c>
      <c r="AS85" s="169">
        <v>0</v>
      </c>
      <c r="AT85" s="169">
        <v>0</v>
      </c>
      <c r="AU85" s="169">
        <v>0</v>
      </c>
      <c r="AV85" s="169">
        <v>0</v>
      </c>
      <c r="AW85" s="169">
        <v>0</v>
      </c>
      <c r="AX85" s="169">
        <v>0</v>
      </c>
      <c r="AY85" s="169">
        <v>0</v>
      </c>
      <c r="AZ85" s="169">
        <v>0</v>
      </c>
      <c r="BA85" s="169">
        <v>0</v>
      </c>
      <c r="BB85" s="169">
        <v>0</v>
      </c>
      <c r="BC85" s="169">
        <v>0</v>
      </c>
      <c r="BD85" s="169">
        <v>0</v>
      </c>
      <c r="BE85" s="169">
        <v>0</v>
      </c>
      <c r="BF85" s="169">
        <v>0</v>
      </c>
      <c r="BG85" s="169">
        <v>0</v>
      </c>
      <c r="BH85" s="169">
        <v>0</v>
      </c>
      <c r="BI85" s="169">
        <v>0</v>
      </c>
      <c r="BJ85" s="169">
        <v>0</v>
      </c>
      <c r="BK85" s="169">
        <v>0</v>
      </c>
      <c r="BL85" s="169">
        <v>0</v>
      </c>
      <c r="BM85" s="169">
        <v>0</v>
      </c>
      <c r="BN85" s="169">
        <v>0</v>
      </c>
      <c r="BO85" s="169">
        <v>0.5</v>
      </c>
      <c r="BP85" s="169">
        <v>0.5</v>
      </c>
      <c r="BQ85" s="169">
        <v>0</v>
      </c>
      <c r="BR85" s="169">
        <v>0</v>
      </c>
      <c r="BS85" s="169">
        <v>0</v>
      </c>
      <c r="BT85" s="169">
        <v>0.5</v>
      </c>
      <c r="BU85" s="169">
        <v>0</v>
      </c>
      <c r="BV85" s="169">
        <v>0</v>
      </c>
      <c r="BW85" s="169">
        <v>0</v>
      </c>
      <c r="BX85" s="169">
        <v>0</v>
      </c>
      <c r="BY85" s="169">
        <v>0</v>
      </c>
      <c r="BZ85" s="169">
        <v>0</v>
      </c>
      <c r="CA85" s="169">
        <v>0</v>
      </c>
      <c r="CB85" s="169">
        <v>0</v>
      </c>
      <c r="CC85" s="169">
        <v>0.5</v>
      </c>
      <c r="CD85" s="169">
        <v>0.5</v>
      </c>
      <c r="CE85" s="169">
        <v>1</v>
      </c>
      <c r="CF85" s="169">
        <v>0</v>
      </c>
      <c r="CG85" s="169">
        <v>0</v>
      </c>
      <c r="CH85" s="169">
        <v>0.25</v>
      </c>
      <c r="CI85" s="169">
        <v>0.5</v>
      </c>
      <c r="CJ85" s="169">
        <v>0</v>
      </c>
      <c r="CK85" s="169">
        <v>0.25</v>
      </c>
      <c r="CL85" s="169">
        <v>0</v>
      </c>
      <c r="CM85" s="169">
        <v>0</v>
      </c>
      <c r="CN85" s="169">
        <v>0</v>
      </c>
      <c r="CO85" s="169">
        <v>0</v>
      </c>
      <c r="CP85" s="169">
        <v>0</v>
      </c>
      <c r="CQ85" s="169">
        <v>0</v>
      </c>
    </row>
    <row r="86" spans="1:95" x14ac:dyDescent="0.2">
      <c r="A86" s="6"/>
      <c r="B86" s="1">
        <v>88</v>
      </c>
      <c r="C86" s="168">
        <v>0</v>
      </c>
      <c r="E86" s="1">
        <v>88</v>
      </c>
      <c r="F86" s="169">
        <v>0</v>
      </c>
      <c r="G86" s="169">
        <v>0</v>
      </c>
      <c r="H86" s="169">
        <v>0</v>
      </c>
      <c r="I86" s="169">
        <v>0</v>
      </c>
      <c r="J86" s="169">
        <v>0</v>
      </c>
      <c r="K86" s="169">
        <v>0</v>
      </c>
      <c r="L86" s="169">
        <v>0</v>
      </c>
      <c r="M86" s="169">
        <v>0</v>
      </c>
      <c r="N86" s="169">
        <v>0.25</v>
      </c>
      <c r="O86" s="169">
        <v>0</v>
      </c>
      <c r="P86" s="169">
        <v>0</v>
      </c>
      <c r="Q86" s="169">
        <v>0</v>
      </c>
      <c r="R86" s="169">
        <v>0</v>
      </c>
      <c r="S86" s="169">
        <v>0</v>
      </c>
      <c r="T86" s="169">
        <v>0</v>
      </c>
      <c r="U86" s="169">
        <v>0</v>
      </c>
      <c r="V86" s="169">
        <v>0</v>
      </c>
      <c r="W86" s="169">
        <v>0</v>
      </c>
      <c r="X86" s="169">
        <v>0</v>
      </c>
      <c r="Y86" s="169">
        <v>0</v>
      </c>
      <c r="Z86" s="169">
        <v>0</v>
      </c>
      <c r="AA86" s="169">
        <v>0</v>
      </c>
      <c r="AB86" s="169">
        <v>0</v>
      </c>
      <c r="AC86" s="169">
        <v>0</v>
      </c>
      <c r="AD86" s="169">
        <v>0</v>
      </c>
      <c r="AE86" s="169">
        <v>0</v>
      </c>
      <c r="AF86" s="169">
        <v>0</v>
      </c>
      <c r="AG86" s="169">
        <v>0</v>
      </c>
      <c r="AH86" s="169">
        <v>0</v>
      </c>
      <c r="AI86" s="169">
        <v>0</v>
      </c>
      <c r="AJ86" s="169">
        <v>0</v>
      </c>
      <c r="AK86" s="169">
        <v>0</v>
      </c>
      <c r="AL86" s="169">
        <v>0</v>
      </c>
      <c r="AM86" s="169">
        <v>0</v>
      </c>
      <c r="AN86" s="169">
        <v>0</v>
      </c>
      <c r="AO86" s="169">
        <v>0</v>
      </c>
      <c r="AP86" s="169">
        <v>0</v>
      </c>
      <c r="AQ86" s="169">
        <v>0</v>
      </c>
      <c r="AR86" s="169">
        <v>0</v>
      </c>
      <c r="AS86" s="169">
        <v>0</v>
      </c>
      <c r="AT86" s="169">
        <v>0</v>
      </c>
      <c r="AU86" s="169">
        <v>0</v>
      </c>
      <c r="AV86" s="169">
        <v>0</v>
      </c>
      <c r="AW86" s="169">
        <v>0</v>
      </c>
      <c r="AX86" s="169">
        <v>0</v>
      </c>
      <c r="AY86" s="169">
        <v>0</v>
      </c>
      <c r="AZ86" s="169">
        <v>0</v>
      </c>
      <c r="BA86" s="169">
        <v>0</v>
      </c>
      <c r="BB86" s="169">
        <v>0</v>
      </c>
      <c r="BC86" s="169">
        <v>0</v>
      </c>
      <c r="BD86" s="169">
        <v>0</v>
      </c>
      <c r="BE86" s="169">
        <v>0</v>
      </c>
      <c r="BF86" s="169">
        <v>0</v>
      </c>
      <c r="BG86" s="169">
        <v>0</v>
      </c>
      <c r="BH86" s="169">
        <v>0</v>
      </c>
      <c r="BI86" s="169">
        <v>0</v>
      </c>
      <c r="BJ86" s="169">
        <v>0</v>
      </c>
      <c r="BK86" s="169">
        <v>0</v>
      </c>
      <c r="BL86" s="169">
        <v>0</v>
      </c>
      <c r="BM86" s="169">
        <v>0</v>
      </c>
      <c r="BN86" s="169">
        <v>0</v>
      </c>
      <c r="BO86" s="169">
        <v>0</v>
      </c>
      <c r="BP86" s="169">
        <v>0</v>
      </c>
      <c r="BQ86" s="169">
        <v>0</v>
      </c>
      <c r="BR86" s="169">
        <v>0</v>
      </c>
      <c r="BS86" s="169">
        <v>0</v>
      </c>
      <c r="BT86" s="169">
        <v>0</v>
      </c>
      <c r="BU86" s="169">
        <v>0</v>
      </c>
      <c r="BV86" s="169">
        <v>0</v>
      </c>
      <c r="BW86" s="169">
        <v>0</v>
      </c>
      <c r="BX86" s="169">
        <v>0</v>
      </c>
      <c r="BY86" s="169">
        <v>0</v>
      </c>
      <c r="BZ86" s="169">
        <v>0</v>
      </c>
      <c r="CA86" s="169">
        <v>0</v>
      </c>
      <c r="CB86" s="169">
        <v>0</v>
      </c>
      <c r="CC86" s="169">
        <v>0</v>
      </c>
      <c r="CD86" s="169">
        <v>0.5</v>
      </c>
      <c r="CE86" s="169">
        <v>0</v>
      </c>
      <c r="CF86" s="169">
        <v>1</v>
      </c>
      <c r="CG86" s="169">
        <v>0</v>
      </c>
      <c r="CH86" s="169">
        <v>0</v>
      </c>
      <c r="CI86" s="169">
        <v>0</v>
      </c>
      <c r="CJ86" s="169">
        <v>0</v>
      </c>
      <c r="CK86" s="169">
        <v>0</v>
      </c>
      <c r="CL86" s="169">
        <v>0</v>
      </c>
      <c r="CM86" s="169">
        <v>0</v>
      </c>
      <c r="CN86" s="169">
        <v>0</v>
      </c>
      <c r="CO86" s="169">
        <v>0</v>
      </c>
      <c r="CP86" s="169">
        <v>0</v>
      </c>
      <c r="CQ86" s="169">
        <v>0</v>
      </c>
    </row>
    <row r="87" spans="1:95" x14ac:dyDescent="0.2">
      <c r="A87" s="6"/>
      <c r="B87" s="1">
        <v>89</v>
      </c>
      <c r="C87" s="168">
        <v>5.0999999999999996</v>
      </c>
      <c r="E87" s="1">
        <v>89</v>
      </c>
      <c r="F87" s="169">
        <v>0</v>
      </c>
      <c r="G87" s="169">
        <v>0</v>
      </c>
      <c r="H87" s="169">
        <v>0.75</v>
      </c>
      <c r="I87" s="169">
        <v>0</v>
      </c>
      <c r="J87" s="169">
        <v>0</v>
      </c>
      <c r="K87" s="169">
        <v>0</v>
      </c>
      <c r="L87" s="169">
        <v>0</v>
      </c>
      <c r="M87" s="169">
        <v>0</v>
      </c>
      <c r="N87" s="169">
        <v>0</v>
      </c>
      <c r="O87" s="169">
        <v>0</v>
      </c>
      <c r="P87" s="169">
        <v>0.25</v>
      </c>
      <c r="Q87" s="169">
        <v>0</v>
      </c>
      <c r="R87" s="169">
        <v>0.25</v>
      </c>
      <c r="S87" s="169">
        <v>0.25</v>
      </c>
      <c r="T87" s="169">
        <v>0</v>
      </c>
      <c r="U87" s="169">
        <v>0.25</v>
      </c>
      <c r="V87" s="169">
        <v>0</v>
      </c>
      <c r="W87" s="169">
        <v>0</v>
      </c>
      <c r="X87" s="169">
        <v>0</v>
      </c>
      <c r="Y87" s="169">
        <v>0.25</v>
      </c>
      <c r="Z87" s="169">
        <v>0</v>
      </c>
      <c r="AA87" s="169">
        <v>0</v>
      </c>
      <c r="AB87" s="169">
        <v>0</v>
      </c>
      <c r="AC87" s="169">
        <v>0</v>
      </c>
      <c r="AD87" s="169">
        <v>0.25</v>
      </c>
      <c r="AE87" s="169">
        <v>0</v>
      </c>
      <c r="AF87" s="169">
        <v>0</v>
      </c>
      <c r="AG87" s="169">
        <v>0.25</v>
      </c>
      <c r="AH87" s="169">
        <v>0</v>
      </c>
      <c r="AI87" s="169">
        <v>0.25</v>
      </c>
      <c r="AJ87" s="169">
        <v>0</v>
      </c>
      <c r="AK87" s="169">
        <v>0</v>
      </c>
      <c r="AL87" s="169">
        <v>0</v>
      </c>
      <c r="AM87" s="169">
        <v>0</v>
      </c>
      <c r="AN87" s="169">
        <v>0.25</v>
      </c>
      <c r="AO87" s="169">
        <v>0</v>
      </c>
      <c r="AP87" s="169">
        <v>0</v>
      </c>
      <c r="AQ87" s="169">
        <v>0</v>
      </c>
      <c r="AR87" s="169">
        <v>0</v>
      </c>
      <c r="AS87" s="169">
        <v>0</v>
      </c>
      <c r="AT87" s="169">
        <v>0</v>
      </c>
      <c r="AU87" s="169">
        <v>0</v>
      </c>
      <c r="AV87" s="169">
        <v>0</v>
      </c>
      <c r="AW87" s="169">
        <v>0</v>
      </c>
      <c r="AX87" s="169">
        <v>0</v>
      </c>
      <c r="AY87" s="169">
        <v>0</v>
      </c>
      <c r="AZ87" s="169">
        <v>0</v>
      </c>
      <c r="BA87" s="169">
        <v>0.25</v>
      </c>
      <c r="BB87" s="169">
        <v>0</v>
      </c>
      <c r="BC87" s="169">
        <v>0</v>
      </c>
      <c r="BD87" s="169">
        <v>0.5</v>
      </c>
      <c r="BE87" s="169">
        <v>0</v>
      </c>
      <c r="BF87" s="169">
        <v>0</v>
      </c>
      <c r="BG87" s="169">
        <v>0.5</v>
      </c>
      <c r="BH87" s="169">
        <v>0.5</v>
      </c>
      <c r="BI87" s="169">
        <v>0</v>
      </c>
      <c r="BJ87" s="169">
        <v>0.25</v>
      </c>
      <c r="BK87" s="169">
        <v>0.25</v>
      </c>
      <c r="BL87" s="169">
        <v>0</v>
      </c>
      <c r="BM87" s="169">
        <v>0</v>
      </c>
      <c r="BN87" s="169">
        <v>0.5</v>
      </c>
      <c r="BO87" s="169">
        <v>0</v>
      </c>
      <c r="BP87" s="169">
        <v>0</v>
      </c>
      <c r="BQ87" s="169">
        <v>0</v>
      </c>
      <c r="BR87" s="169">
        <v>0</v>
      </c>
      <c r="BS87" s="169">
        <v>0</v>
      </c>
      <c r="BT87" s="169">
        <v>0</v>
      </c>
      <c r="BU87" s="169">
        <v>0</v>
      </c>
      <c r="BV87" s="169">
        <v>0</v>
      </c>
      <c r="BW87" s="169">
        <v>0</v>
      </c>
      <c r="BX87" s="169">
        <v>0.25</v>
      </c>
      <c r="BY87" s="169">
        <v>0</v>
      </c>
      <c r="BZ87" s="169">
        <v>0</v>
      </c>
      <c r="CA87" s="169">
        <v>0</v>
      </c>
      <c r="CB87" s="169">
        <v>0</v>
      </c>
      <c r="CC87" s="169">
        <v>0</v>
      </c>
      <c r="CD87" s="169">
        <v>0</v>
      </c>
      <c r="CE87" s="169">
        <v>0</v>
      </c>
      <c r="CF87" s="169">
        <v>0</v>
      </c>
      <c r="CG87" s="169">
        <v>1</v>
      </c>
      <c r="CH87" s="169">
        <v>1</v>
      </c>
      <c r="CI87" s="169">
        <v>0</v>
      </c>
      <c r="CJ87" s="169">
        <v>0.25</v>
      </c>
      <c r="CK87" s="169">
        <v>0.25</v>
      </c>
      <c r="CL87" s="169">
        <v>0</v>
      </c>
      <c r="CM87" s="169">
        <v>0.25</v>
      </c>
      <c r="CN87" s="169">
        <v>0.25</v>
      </c>
      <c r="CO87" s="169">
        <v>0.25</v>
      </c>
      <c r="CP87" s="169">
        <v>0.25</v>
      </c>
      <c r="CQ87" s="169">
        <v>0.25</v>
      </c>
    </row>
    <row r="88" spans="1:95" x14ac:dyDescent="0.2">
      <c r="A88" s="6"/>
      <c r="B88" s="1">
        <v>90</v>
      </c>
      <c r="C88" s="168">
        <v>0.7</v>
      </c>
      <c r="E88" s="1">
        <v>90</v>
      </c>
      <c r="F88" s="169">
        <v>0</v>
      </c>
      <c r="G88" s="169">
        <v>0</v>
      </c>
      <c r="H88" s="169">
        <v>0.75</v>
      </c>
      <c r="I88" s="169">
        <v>0</v>
      </c>
      <c r="J88" s="169">
        <v>0.25</v>
      </c>
      <c r="K88" s="169">
        <v>0.25</v>
      </c>
      <c r="L88" s="169">
        <v>0.5</v>
      </c>
      <c r="M88" s="169">
        <v>0</v>
      </c>
      <c r="N88" s="169">
        <v>0</v>
      </c>
      <c r="O88" s="169">
        <v>0.25</v>
      </c>
      <c r="P88" s="169">
        <v>0</v>
      </c>
      <c r="Q88" s="169">
        <v>0</v>
      </c>
      <c r="R88" s="169">
        <v>0</v>
      </c>
      <c r="S88" s="169">
        <v>0.25</v>
      </c>
      <c r="T88" s="169">
        <v>0.25</v>
      </c>
      <c r="U88" s="169">
        <v>0</v>
      </c>
      <c r="V88" s="169">
        <v>0.25</v>
      </c>
      <c r="W88" s="169">
        <v>0.25</v>
      </c>
      <c r="X88" s="169">
        <v>0</v>
      </c>
      <c r="Y88" s="169">
        <v>0</v>
      </c>
      <c r="Z88" s="169">
        <v>0</v>
      </c>
      <c r="AA88" s="169">
        <v>0</v>
      </c>
      <c r="AB88" s="169">
        <v>0</v>
      </c>
      <c r="AC88" s="169">
        <v>0</v>
      </c>
      <c r="AD88" s="169">
        <v>0</v>
      </c>
      <c r="AE88" s="169">
        <v>0</v>
      </c>
      <c r="AF88" s="169">
        <v>0</v>
      </c>
      <c r="AG88" s="169">
        <v>0</v>
      </c>
      <c r="AH88" s="169">
        <v>0</v>
      </c>
      <c r="AI88" s="169">
        <v>0</v>
      </c>
      <c r="AJ88" s="169">
        <v>0.5</v>
      </c>
      <c r="AK88" s="169">
        <v>0</v>
      </c>
      <c r="AL88" s="169">
        <v>0</v>
      </c>
      <c r="AM88" s="169">
        <v>0.5</v>
      </c>
      <c r="AN88" s="169">
        <v>0</v>
      </c>
      <c r="AO88" s="169">
        <v>0.5</v>
      </c>
      <c r="AP88" s="169">
        <v>0</v>
      </c>
      <c r="AQ88" s="169">
        <v>0</v>
      </c>
      <c r="AR88" s="169">
        <v>0</v>
      </c>
      <c r="AS88" s="169">
        <v>0.5</v>
      </c>
      <c r="AT88" s="169">
        <v>0</v>
      </c>
      <c r="AU88" s="169">
        <v>0</v>
      </c>
      <c r="AV88" s="169">
        <v>0</v>
      </c>
      <c r="AW88" s="169">
        <v>0</v>
      </c>
      <c r="AX88" s="169">
        <v>0</v>
      </c>
      <c r="AY88" s="169">
        <v>0</v>
      </c>
      <c r="AZ88" s="169">
        <v>0</v>
      </c>
      <c r="BA88" s="169">
        <v>0</v>
      </c>
      <c r="BB88" s="169">
        <v>0.25</v>
      </c>
      <c r="BC88" s="169">
        <v>0</v>
      </c>
      <c r="BD88" s="169">
        <v>0.75</v>
      </c>
      <c r="BE88" s="169">
        <v>0</v>
      </c>
      <c r="BF88" s="169">
        <v>0.5</v>
      </c>
      <c r="BG88" s="169">
        <v>0.75</v>
      </c>
      <c r="BH88" s="169">
        <v>0.75</v>
      </c>
      <c r="BI88" s="169">
        <v>0</v>
      </c>
      <c r="BJ88" s="169">
        <v>0</v>
      </c>
      <c r="BK88" s="169">
        <v>0</v>
      </c>
      <c r="BL88" s="169">
        <v>0</v>
      </c>
      <c r="BM88" s="169">
        <v>0</v>
      </c>
      <c r="BN88" s="169">
        <v>0.75</v>
      </c>
      <c r="BO88" s="169">
        <v>0</v>
      </c>
      <c r="BP88" s="169">
        <v>0.25</v>
      </c>
      <c r="BQ88" s="169">
        <v>0</v>
      </c>
      <c r="BR88" s="169">
        <v>0</v>
      </c>
      <c r="BS88" s="169">
        <v>0</v>
      </c>
      <c r="BT88" s="169">
        <v>0.5</v>
      </c>
      <c r="BU88" s="169">
        <v>0</v>
      </c>
      <c r="BV88" s="169">
        <v>0</v>
      </c>
      <c r="BW88" s="169">
        <v>0</v>
      </c>
      <c r="BX88" s="169">
        <v>0</v>
      </c>
      <c r="BY88" s="169">
        <v>0</v>
      </c>
      <c r="BZ88" s="169">
        <v>0</v>
      </c>
      <c r="CA88" s="169">
        <v>0.25</v>
      </c>
      <c r="CB88" s="169">
        <v>0.25</v>
      </c>
      <c r="CC88" s="169">
        <v>0.25</v>
      </c>
      <c r="CD88" s="169">
        <v>0.5</v>
      </c>
      <c r="CE88" s="169">
        <v>0.25</v>
      </c>
      <c r="CF88" s="169">
        <v>0</v>
      </c>
      <c r="CG88" s="169">
        <v>1</v>
      </c>
      <c r="CH88" s="169">
        <v>1</v>
      </c>
      <c r="CI88" s="169">
        <v>0.25</v>
      </c>
      <c r="CJ88" s="169">
        <v>0.5</v>
      </c>
      <c r="CK88" s="169">
        <v>0.5</v>
      </c>
      <c r="CL88" s="169">
        <v>0</v>
      </c>
      <c r="CM88" s="169">
        <v>0</v>
      </c>
      <c r="CN88" s="169">
        <v>0</v>
      </c>
      <c r="CO88" s="169">
        <v>0.25</v>
      </c>
      <c r="CP88" s="169">
        <v>0.5</v>
      </c>
      <c r="CQ88" s="169">
        <v>0</v>
      </c>
    </row>
    <row r="89" spans="1:95" x14ac:dyDescent="0.2">
      <c r="A89" s="6"/>
      <c r="B89" s="1">
        <v>91</v>
      </c>
      <c r="C89" s="168">
        <v>0.3</v>
      </c>
      <c r="E89" s="1">
        <v>91</v>
      </c>
      <c r="F89" s="169">
        <v>0</v>
      </c>
      <c r="G89" s="169">
        <v>0</v>
      </c>
      <c r="H89" s="169">
        <v>0</v>
      </c>
      <c r="I89" s="169">
        <v>0</v>
      </c>
      <c r="J89" s="169">
        <v>0</v>
      </c>
      <c r="K89" s="169">
        <v>0</v>
      </c>
      <c r="L89" s="169">
        <v>0</v>
      </c>
      <c r="M89" s="169">
        <v>0</v>
      </c>
      <c r="N89" s="169">
        <v>0</v>
      </c>
      <c r="O89" s="169">
        <v>0</v>
      </c>
      <c r="P89" s="169">
        <v>0</v>
      </c>
      <c r="Q89" s="169">
        <v>0</v>
      </c>
      <c r="R89" s="169">
        <v>0</v>
      </c>
      <c r="S89" s="169">
        <v>0</v>
      </c>
      <c r="T89" s="169">
        <v>0</v>
      </c>
      <c r="U89" s="169">
        <v>0</v>
      </c>
      <c r="V89" s="169">
        <v>0</v>
      </c>
      <c r="W89" s="169">
        <v>0</v>
      </c>
      <c r="X89" s="169">
        <v>0</v>
      </c>
      <c r="Y89" s="169">
        <v>0</v>
      </c>
      <c r="Z89" s="169">
        <v>0</v>
      </c>
      <c r="AA89" s="169">
        <v>0</v>
      </c>
      <c r="AB89" s="169">
        <v>0</v>
      </c>
      <c r="AC89" s="169">
        <v>0</v>
      </c>
      <c r="AD89" s="169">
        <v>0</v>
      </c>
      <c r="AE89" s="169">
        <v>0</v>
      </c>
      <c r="AF89" s="169">
        <v>0</v>
      </c>
      <c r="AG89" s="169">
        <v>0</v>
      </c>
      <c r="AH89" s="169">
        <v>0</v>
      </c>
      <c r="AI89" s="169">
        <v>0</v>
      </c>
      <c r="AJ89" s="169">
        <v>0</v>
      </c>
      <c r="AK89" s="169">
        <v>0</v>
      </c>
      <c r="AL89" s="169">
        <v>0</v>
      </c>
      <c r="AM89" s="169">
        <v>0</v>
      </c>
      <c r="AN89" s="169">
        <v>0</v>
      </c>
      <c r="AO89" s="169">
        <v>0.25</v>
      </c>
      <c r="AP89" s="169">
        <v>0</v>
      </c>
      <c r="AQ89" s="169">
        <v>0</v>
      </c>
      <c r="AR89" s="169">
        <v>0</v>
      </c>
      <c r="AS89" s="169">
        <v>0</v>
      </c>
      <c r="AT89" s="169">
        <v>0</v>
      </c>
      <c r="AU89" s="169">
        <v>0</v>
      </c>
      <c r="AV89" s="169">
        <v>0</v>
      </c>
      <c r="AW89" s="169">
        <v>0</v>
      </c>
      <c r="AX89" s="169">
        <v>0</v>
      </c>
      <c r="AY89" s="169">
        <v>0</v>
      </c>
      <c r="AZ89" s="169">
        <v>0</v>
      </c>
      <c r="BA89" s="169">
        <v>0</v>
      </c>
      <c r="BB89" s="169">
        <v>0</v>
      </c>
      <c r="BC89" s="169">
        <v>0</v>
      </c>
      <c r="BD89" s="169">
        <v>0</v>
      </c>
      <c r="BE89" s="169">
        <v>0</v>
      </c>
      <c r="BF89" s="169">
        <v>0</v>
      </c>
      <c r="BG89" s="169">
        <v>0</v>
      </c>
      <c r="BH89" s="169">
        <v>0</v>
      </c>
      <c r="BI89" s="169">
        <v>0</v>
      </c>
      <c r="BJ89" s="169">
        <v>0</v>
      </c>
      <c r="BK89" s="169">
        <v>0</v>
      </c>
      <c r="BL89" s="169">
        <v>0</v>
      </c>
      <c r="BM89" s="169">
        <v>0</v>
      </c>
      <c r="BN89" s="169">
        <v>0</v>
      </c>
      <c r="BO89" s="169">
        <v>0.5</v>
      </c>
      <c r="BP89" s="169">
        <v>0.75</v>
      </c>
      <c r="BQ89" s="169">
        <v>0</v>
      </c>
      <c r="BR89" s="169">
        <v>0</v>
      </c>
      <c r="BS89" s="169">
        <v>0</v>
      </c>
      <c r="BT89" s="169">
        <v>0.25</v>
      </c>
      <c r="BU89" s="169">
        <v>0</v>
      </c>
      <c r="BV89" s="169">
        <v>0</v>
      </c>
      <c r="BW89" s="169">
        <v>0</v>
      </c>
      <c r="BX89" s="169">
        <v>0</v>
      </c>
      <c r="BY89" s="169">
        <v>0</v>
      </c>
      <c r="BZ89" s="169">
        <v>0</v>
      </c>
      <c r="CA89" s="169">
        <v>0</v>
      </c>
      <c r="CB89" s="169">
        <v>0</v>
      </c>
      <c r="CC89" s="169">
        <v>0.5</v>
      </c>
      <c r="CD89" s="169">
        <v>0.5</v>
      </c>
      <c r="CE89" s="169">
        <v>0.5</v>
      </c>
      <c r="CF89" s="169">
        <v>0</v>
      </c>
      <c r="CG89" s="169">
        <v>0</v>
      </c>
      <c r="CH89" s="169">
        <v>0.25</v>
      </c>
      <c r="CI89" s="169">
        <v>1</v>
      </c>
      <c r="CJ89" s="169">
        <v>0.5</v>
      </c>
      <c r="CK89" s="169">
        <v>0</v>
      </c>
      <c r="CL89" s="169">
        <v>0</v>
      </c>
      <c r="CM89" s="169">
        <v>0</v>
      </c>
      <c r="CN89" s="169">
        <v>0</v>
      </c>
      <c r="CO89" s="169">
        <v>0</v>
      </c>
      <c r="CP89" s="169">
        <v>0</v>
      </c>
      <c r="CQ89" s="169">
        <v>0</v>
      </c>
    </row>
    <row r="90" spans="1:95" x14ac:dyDescent="0.2">
      <c r="A90" s="6"/>
      <c r="B90" s="1">
        <v>92</v>
      </c>
      <c r="C90" s="168">
        <v>1</v>
      </c>
      <c r="E90" s="1">
        <v>92</v>
      </c>
      <c r="F90" s="169">
        <v>0</v>
      </c>
      <c r="G90" s="169">
        <v>0</v>
      </c>
      <c r="H90" s="169">
        <v>0</v>
      </c>
      <c r="I90" s="169">
        <v>0.25</v>
      </c>
      <c r="J90" s="169">
        <v>0</v>
      </c>
      <c r="K90" s="169">
        <v>0</v>
      </c>
      <c r="L90" s="169">
        <v>0.25</v>
      </c>
      <c r="M90" s="169">
        <v>0</v>
      </c>
      <c r="N90" s="169">
        <v>0</v>
      </c>
      <c r="O90" s="169">
        <v>0</v>
      </c>
      <c r="P90" s="169">
        <v>0</v>
      </c>
      <c r="Q90" s="169">
        <v>0</v>
      </c>
      <c r="R90" s="169">
        <v>0</v>
      </c>
      <c r="S90" s="169">
        <v>0.5</v>
      </c>
      <c r="T90" s="169">
        <v>0</v>
      </c>
      <c r="U90" s="169">
        <v>0</v>
      </c>
      <c r="V90" s="169">
        <v>0</v>
      </c>
      <c r="W90" s="169">
        <v>0</v>
      </c>
      <c r="X90" s="169">
        <v>0</v>
      </c>
      <c r="Y90" s="169">
        <v>0</v>
      </c>
      <c r="Z90" s="169">
        <v>0</v>
      </c>
      <c r="AA90" s="169">
        <v>0.25</v>
      </c>
      <c r="AB90" s="169">
        <v>0.25</v>
      </c>
      <c r="AC90" s="169">
        <v>0</v>
      </c>
      <c r="AD90" s="169">
        <v>0.25</v>
      </c>
      <c r="AE90" s="169">
        <v>0</v>
      </c>
      <c r="AF90" s="169">
        <v>0</v>
      </c>
      <c r="AG90" s="169">
        <v>0.25</v>
      </c>
      <c r="AH90" s="169">
        <v>0</v>
      </c>
      <c r="AI90" s="169">
        <v>0</v>
      </c>
      <c r="AJ90" s="169">
        <v>0.25</v>
      </c>
      <c r="AK90" s="169">
        <v>0</v>
      </c>
      <c r="AL90" s="169">
        <v>0</v>
      </c>
      <c r="AM90" s="169">
        <v>0.25</v>
      </c>
      <c r="AN90" s="169">
        <v>0.25</v>
      </c>
      <c r="AO90" s="169">
        <v>0.25</v>
      </c>
      <c r="AP90" s="169">
        <v>0</v>
      </c>
      <c r="AQ90" s="169">
        <v>0</v>
      </c>
      <c r="AR90" s="169">
        <v>0</v>
      </c>
      <c r="AS90" s="169">
        <v>0.25</v>
      </c>
      <c r="AT90" s="169">
        <v>0</v>
      </c>
      <c r="AU90" s="169">
        <v>0</v>
      </c>
      <c r="AV90" s="169">
        <v>0</v>
      </c>
      <c r="AW90" s="169">
        <v>0</v>
      </c>
      <c r="AX90" s="169">
        <v>0</v>
      </c>
      <c r="AY90" s="169">
        <v>0</v>
      </c>
      <c r="AZ90" s="169">
        <v>0</v>
      </c>
      <c r="BA90" s="169">
        <v>0</v>
      </c>
      <c r="BB90" s="169">
        <v>0.25</v>
      </c>
      <c r="BC90" s="169">
        <v>0</v>
      </c>
      <c r="BD90" s="169">
        <v>0</v>
      </c>
      <c r="BE90" s="169">
        <v>0</v>
      </c>
      <c r="BF90" s="169">
        <v>0.25</v>
      </c>
      <c r="BG90" s="169">
        <v>0.5</v>
      </c>
      <c r="BH90" s="169">
        <v>0</v>
      </c>
      <c r="BI90" s="169">
        <v>0</v>
      </c>
      <c r="BJ90" s="169">
        <v>0</v>
      </c>
      <c r="BK90" s="169">
        <v>0.25</v>
      </c>
      <c r="BL90" s="169">
        <v>0</v>
      </c>
      <c r="BM90" s="169">
        <v>0</v>
      </c>
      <c r="BN90" s="169">
        <v>0</v>
      </c>
      <c r="BO90" s="169">
        <v>0.5</v>
      </c>
      <c r="BP90" s="169">
        <v>0</v>
      </c>
      <c r="BQ90" s="169">
        <v>0</v>
      </c>
      <c r="BR90" s="169">
        <v>0</v>
      </c>
      <c r="BS90" s="169">
        <v>0</v>
      </c>
      <c r="BT90" s="169">
        <v>0.5</v>
      </c>
      <c r="BU90" s="169">
        <v>0</v>
      </c>
      <c r="BV90" s="169">
        <v>0.25</v>
      </c>
      <c r="BW90" s="169">
        <v>0.25</v>
      </c>
      <c r="BX90" s="169">
        <v>0</v>
      </c>
      <c r="BY90" s="169">
        <v>0</v>
      </c>
      <c r="BZ90" s="169">
        <v>0</v>
      </c>
      <c r="CA90" s="169">
        <v>0.25</v>
      </c>
      <c r="CB90" s="169">
        <v>0.25</v>
      </c>
      <c r="CC90" s="169">
        <v>0</v>
      </c>
      <c r="CD90" s="169">
        <v>0.25</v>
      </c>
      <c r="CE90" s="169">
        <v>0</v>
      </c>
      <c r="CF90" s="169">
        <v>0</v>
      </c>
      <c r="CG90" s="169">
        <v>0.25</v>
      </c>
      <c r="CH90" s="169">
        <v>0.5</v>
      </c>
      <c r="CI90" s="169">
        <v>0.5</v>
      </c>
      <c r="CJ90" s="169">
        <v>1</v>
      </c>
      <c r="CK90" s="169">
        <v>0.25</v>
      </c>
      <c r="CL90" s="169">
        <v>0</v>
      </c>
      <c r="CM90" s="169">
        <v>0.25</v>
      </c>
      <c r="CN90" s="169">
        <v>0</v>
      </c>
      <c r="CO90" s="169">
        <v>0.25</v>
      </c>
      <c r="CP90" s="169">
        <v>0.5</v>
      </c>
      <c r="CQ90" s="169">
        <v>0</v>
      </c>
    </row>
    <row r="91" spans="1:95" x14ac:dyDescent="0.2">
      <c r="A91" s="6"/>
      <c r="B91" s="1">
        <v>93</v>
      </c>
      <c r="C91" s="168">
        <v>1.1000000000000001</v>
      </c>
      <c r="E91" s="1">
        <v>93</v>
      </c>
      <c r="F91" s="169">
        <v>0</v>
      </c>
      <c r="G91" s="169">
        <v>0</v>
      </c>
      <c r="H91" s="169">
        <v>0</v>
      </c>
      <c r="I91" s="169">
        <v>0.25</v>
      </c>
      <c r="J91" s="169">
        <v>0</v>
      </c>
      <c r="K91" s="169">
        <v>0.25</v>
      </c>
      <c r="L91" s="169">
        <v>0.25</v>
      </c>
      <c r="M91" s="169">
        <v>0</v>
      </c>
      <c r="N91" s="169">
        <v>0</v>
      </c>
      <c r="O91" s="169">
        <v>0</v>
      </c>
      <c r="P91" s="169">
        <v>0</v>
      </c>
      <c r="Q91" s="169">
        <v>0</v>
      </c>
      <c r="R91" s="169">
        <v>0</v>
      </c>
      <c r="S91" s="169">
        <v>0.25</v>
      </c>
      <c r="T91" s="169">
        <v>0.25</v>
      </c>
      <c r="U91" s="169">
        <v>0</v>
      </c>
      <c r="V91" s="169">
        <v>0.25</v>
      </c>
      <c r="W91" s="169">
        <v>0.25</v>
      </c>
      <c r="X91" s="169">
        <v>0</v>
      </c>
      <c r="Y91" s="169">
        <v>0</v>
      </c>
      <c r="Z91" s="169">
        <v>0</v>
      </c>
      <c r="AA91" s="169">
        <v>0.25</v>
      </c>
      <c r="AB91" s="169">
        <v>0.25</v>
      </c>
      <c r="AC91" s="169">
        <v>0</v>
      </c>
      <c r="AD91" s="169">
        <v>0.25</v>
      </c>
      <c r="AE91" s="169">
        <v>0</v>
      </c>
      <c r="AF91" s="169">
        <v>0</v>
      </c>
      <c r="AG91" s="169">
        <v>0.25</v>
      </c>
      <c r="AH91" s="169">
        <v>0</v>
      </c>
      <c r="AI91" s="169">
        <v>0</v>
      </c>
      <c r="AJ91" s="169">
        <v>0.25</v>
      </c>
      <c r="AK91" s="169">
        <v>0</v>
      </c>
      <c r="AL91" s="169">
        <v>0</v>
      </c>
      <c r="AM91" s="169">
        <v>0.25</v>
      </c>
      <c r="AN91" s="169">
        <v>0.25</v>
      </c>
      <c r="AO91" s="169">
        <v>0.25</v>
      </c>
      <c r="AP91" s="169">
        <v>0</v>
      </c>
      <c r="AQ91" s="169">
        <v>0</v>
      </c>
      <c r="AR91" s="169">
        <v>0</v>
      </c>
      <c r="AS91" s="169">
        <v>0.25</v>
      </c>
      <c r="AT91" s="169">
        <v>0</v>
      </c>
      <c r="AU91" s="169">
        <v>0</v>
      </c>
      <c r="AV91" s="169">
        <v>0</v>
      </c>
      <c r="AW91" s="169">
        <v>0</v>
      </c>
      <c r="AX91" s="169">
        <v>0</v>
      </c>
      <c r="AY91" s="169">
        <v>0</v>
      </c>
      <c r="AZ91" s="169">
        <v>0</v>
      </c>
      <c r="BA91" s="169">
        <v>0</v>
      </c>
      <c r="BB91" s="169">
        <v>0</v>
      </c>
      <c r="BC91" s="169">
        <v>0</v>
      </c>
      <c r="BD91" s="169">
        <v>0</v>
      </c>
      <c r="BE91" s="169">
        <v>0</v>
      </c>
      <c r="BF91" s="169">
        <v>0.25</v>
      </c>
      <c r="BG91" s="169">
        <v>0.5</v>
      </c>
      <c r="BH91" s="169">
        <v>0</v>
      </c>
      <c r="BI91" s="169">
        <v>0</v>
      </c>
      <c r="BJ91" s="169">
        <v>0</v>
      </c>
      <c r="BK91" s="169">
        <v>0.25</v>
      </c>
      <c r="BL91" s="169">
        <v>0</v>
      </c>
      <c r="BM91" s="169">
        <v>0</v>
      </c>
      <c r="BN91" s="169">
        <v>0</v>
      </c>
      <c r="BO91" s="169">
        <v>0</v>
      </c>
      <c r="BP91" s="169">
        <v>0.25</v>
      </c>
      <c r="BQ91" s="169">
        <v>0</v>
      </c>
      <c r="BR91" s="169">
        <v>0</v>
      </c>
      <c r="BS91" s="169">
        <v>0.25</v>
      </c>
      <c r="BT91" s="169">
        <v>0.75</v>
      </c>
      <c r="BU91" s="169">
        <v>0</v>
      </c>
      <c r="BV91" s="169">
        <v>0.25</v>
      </c>
      <c r="BW91" s="169">
        <v>0</v>
      </c>
      <c r="BX91" s="169">
        <v>0</v>
      </c>
      <c r="BY91" s="169">
        <v>0</v>
      </c>
      <c r="BZ91" s="169">
        <v>0</v>
      </c>
      <c r="CA91" s="169">
        <v>0.25</v>
      </c>
      <c r="CB91" s="169">
        <v>0.25</v>
      </c>
      <c r="CC91" s="169">
        <v>0.25</v>
      </c>
      <c r="CD91" s="169">
        <v>0.25</v>
      </c>
      <c r="CE91" s="169">
        <v>0.25</v>
      </c>
      <c r="CF91" s="169">
        <v>0</v>
      </c>
      <c r="CG91" s="169">
        <v>0.25</v>
      </c>
      <c r="CH91" s="169">
        <v>0.5</v>
      </c>
      <c r="CI91" s="169">
        <v>0</v>
      </c>
      <c r="CJ91" s="169">
        <v>0.25</v>
      </c>
      <c r="CK91" s="169">
        <v>1</v>
      </c>
      <c r="CL91" s="169">
        <v>0</v>
      </c>
      <c r="CM91" s="169">
        <v>0.25</v>
      </c>
      <c r="CN91" s="169">
        <v>0</v>
      </c>
      <c r="CO91" s="169">
        <v>0.25</v>
      </c>
      <c r="CP91" s="169">
        <v>0.5</v>
      </c>
      <c r="CQ91" s="169">
        <v>0</v>
      </c>
    </row>
    <row r="92" spans="1:95" x14ac:dyDescent="0.2">
      <c r="A92" s="6"/>
      <c r="B92" s="1">
        <v>94</v>
      </c>
      <c r="C92" s="168">
        <v>5.0999999999999996</v>
      </c>
      <c r="E92" s="1">
        <v>94</v>
      </c>
      <c r="F92" s="169">
        <v>0</v>
      </c>
      <c r="G92" s="169">
        <v>0</v>
      </c>
      <c r="H92" s="169">
        <v>0</v>
      </c>
      <c r="I92" s="169">
        <v>0</v>
      </c>
      <c r="J92" s="169">
        <v>0</v>
      </c>
      <c r="K92" s="169">
        <v>0</v>
      </c>
      <c r="L92" s="169">
        <v>0</v>
      </c>
      <c r="M92" s="169">
        <v>0</v>
      </c>
      <c r="N92" s="169">
        <v>0</v>
      </c>
      <c r="O92" s="169">
        <v>0</v>
      </c>
      <c r="P92" s="169">
        <v>0</v>
      </c>
      <c r="Q92" s="169">
        <v>0</v>
      </c>
      <c r="R92" s="169">
        <v>0</v>
      </c>
      <c r="S92" s="169">
        <v>0</v>
      </c>
      <c r="T92" s="169">
        <v>0</v>
      </c>
      <c r="U92" s="169">
        <v>0</v>
      </c>
      <c r="V92" s="169">
        <v>0</v>
      </c>
      <c r="W92" s="169">
        <v>0</v>
      </c>
      <c r="X92" s="169">
        <v>0</v>
      </c>
      <c r="Y92" s="169">
        <v>0</v>
      </c>
      <c r="Z92" s="169">
        <v>0</v>
      </c>
      <c r="AA92" s="169">
        <v>0</v>
      </c>
      <c r="AB92" s="169">
        <v>0</v>
      </c>
      <c r="AC92" s="169">
        <v>0</v>
      </c>
      <c r="AD92" s="169">
        <v>0</v>
      </c>
      <c r="AE92" s="169">
        <v>0</v>
      </c>
      <c r="AF92" s="169">
        <v>0</v>
      </c>
      <c r="AG92" s="169">
        <v>0</v>
      </c>
      <c r="AH92" s="169">
        <v>0</v>
      </c>
      <c r="AI92" s="169">
        <v>0</v>
      </c>
      <c r="AJ92" s="169">
        <v>0</v>
      </c>
      <c r="AK92" s="169">
        <v>0</v>
      </c>
      <c r="AL92" s="169">
        <v>0</v>
      </c>
      <c r="AM92" s="169">
        <v>0</v>
      </c>
      <c r="AN92" s="169">
        <v>0</v>
      </c>
      <c r="AO92" s="169">
        <v>0</v>
      </c>
      <c r="AP92" s="169">
        <v>0</v>
      </c>
      <c r="AQ92" s="169">
        <v>0</v>
      </c>
      <c r="AR92" s="169">
        <v>0</v>
      </c>
      <c r="AS92" s="169">
        <v>0</v>
      </c>
      <c r="AT92" s="169">
        <v>0</v>
      </c>
      <c r="AU92" s="169">
        <v>0</v>
      </c>
      <c r="AV92" s="169">
        <v>0</v>
      </c>
      <c r="AW92" s="169">
        <v>0</v>
      </c>
      <c r="AX92" s="169">
        <v>0</v>
      </c>
      <c r="AY92" s="169">
        <v>0</v>
      </c>
      <c r="AZ92" s="169">
        <v>0</v>
      </c>
      <c r="BA92" s="169">
        <v>0</v>
      </c>
      <c r="BB92" s="169">
        <v>0</v>
      </c>
      <c r="BC92" s="169">
        <v>0</v>
      </c>
      <c r="BD92" s="169">
        <v>0</v>
      </c>
      <c r="BE92" s="169">
        <v>0</v>
      </c>
      <c r="BF92" s="169">
        <v>0</v>
      </c>
      <c r="BG92" s="169">
        <v>0.25</v>
      </c>
      <c r="BH92" s="169">
        <v>0</v>
      </c>
      <c r="BI92" s="169">
        <v>0</v>
      </c>
      <c r="BJ92" s="169">
        <v>0</v>
      </c>
      <c r="BK92" s="169">
        <v>0.25</v>
      </c>
      <c r="BL92" s="169">
        <v>0</v>
      </c>
      <c r="BM92" s="169">
        <v>0</v>
      </c>
      <c r="BN92" s="169">
        <v>0</v>
      </c>
      <c r="BO92" s="169">
        <v>0</v>
      </c>
      <c r="BP92" s="169">
        <v>0</v>
      </c>
      <c r="BQ92" s="169">
        <v>0</v>
      </c>
      <c r="BR92" s="169">
        <v>0</v>
      </c>
      <c r="BS92" s="169">
        <v>0</v>
      </c>
      <c r="BT92" s="169">
        <v>0</v>
      </c>
      <c r="BU92" s="169">
        <v>0</v>
      </c>
      <c r="BV92" s="169">
        <v>0</v>
      </c>
      <c r="BW92" s="169">
        <v>0</v>
      </c>
      <c r="BX92" s="169">
        <v>0</v>
      </c>
      <c r="BY92" s="169">
        <v>0</v>
      </c>
      <c r="BZ92" s="169">
        <v>0</v>
      </c>
      <c r="CA92" s="169">
        <v>0</v>
      </c>
      <c r="CB92" s="169">
        <v>0</v>
      </c>
      <c r="CC92" s="169">
        <v>0</v>
      </c>
      <c r="CD92" s="169">
        <v>0</v>
      </c>
      <c r="CE92" s="169">
        <v>0</v>
      </c>
      <c r="CF92" s="169">
        <v>0</v>
      </c>
      <c r="CG92" s="169">
        <v>0</v>
      </c>
      <c r="CH92" s="169">
        <v>0</v>
      </c>
      <c r="CI92" s="169">
        <v>0</v>
      </c>
      <c r="CJ92" s="169">
        <v>0</v>
      </c>
      <c r="CK92" s="169">
        <v>0</v>
      </c>
      <c r="CL92" s="169">
        <v>1</v>
      </c>
      <c r="CM92" s="169">
        <v>0</v>
      </c>
      <c r="CN92" s="169">
        <v>0</v>
      </c>
      <c r="CO92" s="169">
        <v>0.25</v>
      </c>
      <c r="CP92" s="169">
        <v>0</v>
      </c>
      <c r="CQ92" s="169">
        <v>0</v>
      </c>
    </row>
    <row r="93" spans="1:95" x14ac:dyDescent="0.2">
      <c r="A93" s="6"/>
      <c r="B93" s="1">
        <v>95</v>
      </c>
      <c r="C93" s="168">
        <v>2.5</v>
      </c>
      <c r="E93" s="1">
        <v>95</v>
      </c>
      <c r="F93" s="169">
        <v>0</v>
      </c>
      <c r="G93" s="169">
        <v>0</v>
      </c>
      <c r="H93" s="169">
        <v>0</v>
      </c>
      <c r="I93" s="169">
        <v>0.25</v>
      </c>
      <c r="J93" s="169">
        <v>0</v>
      </c>
      <c r="K93" s="169">
        <v>0</v>
      </c>
      <c r="L93" s="169">
        <v>0</v>
      </c>
      <c r="M93" s="169">
        <v>0</v>
      </c>
      <c r="N93" s="169">
        <v>0</v>
      </c>
      <c r="O93" s="169">
        <v>0</v>
      </c>
      <c r="P93" s="169">
        <v>0</v>
      </c>
      <c r="Q93" s="169">
        <v>0</v>
      </c>
      <c r="R93" s="169">
        <v>0</v>
      </c>
      <c r="S93" s="169">
        <v>0.25</v>
      </c>
      <c r="T93" s="169">
        <v>0</v>
      </c>
      <c r="U93" s="169">
        <v>0</v>
      </c>
      <c r="V93" s="169">
        <v>0</v>
      </c>
      <c r="W93" s="169">
        <v>0</v>
      </c>
      <c r="X93" s="169">
        <v>0</v>
      </c>
      <c r="Y93" s="169">
        <v>0</v>
      </c>
      <c r="Z93" s="169">
        <v>0</v>
      </c>
      <c r="AA93" s="169">
        <v>0.25</v>
      </c>
      <c r="AB93" s="169">
        <v>0</v>
      </c>
      <c r="AC93" s="169">
        <v>0</v>
      </c>
      <c r="AD93" s="169">
        <v>0.25</v>
      </c>
      <c r="AE93" s="169">
        <v>0</v>
      </c>
      <c r="AF93" s="169">
        <v>0</v>
      </c>
      <c r="AG93" s="169">
        <v>0.25</v>
      </c>
      <c r="AH93" s="169">
        <v>0</v>
      </c>
      <c r="AI93" s="169">
        <v>0</v>
      </c>
      <c r="AJ93" s="169">
        <v>0</v>
      </c>
      <c r="AK93" s="169">
        <v>0</v>
      </c>
      <c r="AL93" s="169">
        <v>0</v>
      </c>
      <c r="AM93" s="169">
        <v>0</v>
      </c>
      <c r="AN93" s="169">
        <v>0.25</v>
      </c>
      <c r="AO93" s="169">
        <v>0</v>
      </c>
      <c r="AP93" s="169">
        <v>0</v>
      </c>
      <c r="AQ93" s="169">
        <v>0</v>
      </c>
      <c r="AR93" s="169">
        <v>0</v>
      </c>
      <c r="AS93" s="169">
        <v>0</v>
      </c>
      <c r="AT93" s="169">
        <v>0</v>
      </c>
      <c r="AU93" s="169">
        <v>0</v>
      </c>
      <c r="AV93" s="169">
        <v>0</v>
      </c>
      <c r="AW93" s="169">
        <v>0</v>
      </c>
      <c r="AX93" s="169">
        <v>0</v>
      </c>
      <c r="AY93" s="169">
        <v>0</v>
      </c>
      <c r="AZ93" s="169">
        <v>0</v>
      </c>
      <c r="BA93" s="169">
        <v>0</v>
      </c>
      <c r="BB93" s="169">
        <v>0</v>
      </c>
      <c r="BC93" s="169">
        <v>0</v>
      </c>
      <c r="BD93" s="169">
        <v>0</v>
      </c>
      <c r="BE93" s="169">
        <v>0</v>
      </c>
      <c r="BF93" s="169">
        <v>0.25</v>
      </c>
      <c r="BG93" s="169">
        <v>0.25</v>
      </c>
      <c r="BH93" s="169">
        <v>0</v>
      </c>
      <c r="BI93" s="169">
        <v>0</v>
      </c>
      <c r="BJ93" s="169">
        <v>0</v>
      </c>
      <c r="BK93" s="169">
        <v>0</v>
      </c>
      <c r="BL93" s="169">
        <v>0</v>
      </c>
      <c r="BM93" s="169">
        <v>0</v>
      </c>
      <c r="BN93" s="169">
        <v>0</v>
      </c>
      <c r="BO93" s="169">
        <v>0</v>
      </c>
      <c r="BP93" s="169">
        <v>0</v>
      </c>
      <c r="BQ93" s="169">
        <v>0</v>
      </c>
      <c r="BR93" s="169">
        <v>0</v>
      </c>
      <c r="BS93" s="169">
        <v>0</v>
      </c>
      <c r="BT93" s="169">
        <v>0.25</v>
      </c>
      <c r="BU93" s="169">
        <v>0</v>
      </c>
      <c r="BV93" s="169">
        <v>0</v>
      </c>
      <c r="BW93" s="169">
        <v>0</v>
      </c>
      <c r="BX93" s="169">
        <v>0</v>
      </c>
      <c r="BY93" s="169">
        <v>0</v>
      </c>
      <c r="BZ93" s="169">
        <v>0</v>
      </c>
      <c r="CA93" s="169">
        <v>0</v>
      </c>
      <c r="CB93" s="169">
        <v>0</v>
      </c>
      <c r="CC93" s="169">
        <v>0</v>
      </c>
      <c r="CD93" s="169">
        <v>0</v>
      </c>
      <c r="CE93" s="169">
        <v>0</v>
      </c>
      <c r="CF93" s="169">
        <v>0</v>
      </c>
      <c r="CG93" s="169">
        <v>0.25</v>
      </c>
      <c r="CH93" s="169">
        <v>0</v>
      </c>
      <c r="CI93" s="169">
        <v>0</v>
      </c>
      <c r="CJ93" s="169">
        <v>0.25</v>
      </c>
      <c r="CK93" s="169">
        <v>0.25</v>
      </c>
      <c r="CL93" s="169">
        <v>0</v>
      </c>
      <c r="CM93" s="169">
        <v>1</v>
      </c>
      <c r="CN93" s="169">
        <v>0</v>
      </c>
      <c r="CO93" s="169">
        <v>0.25</v>
      </c>
      <c r="CP93" s="169">
        <v>0.25</v>
      </c>
      <c r="CQ93" s="169">
        <v>0</v>
      </c>
    </row>
    <row r="94" spans="1:95" x14ac:dyDescent="0.2">
      <c r="A94" s="6"/>
      <c r="B94" s="1">
        <v>96</v>
      </c>
      <c r="C94" s="168">
        <v>1.8</v>
      </c>
      <c r="E94" s="1">
        <v>96</v>
      </c>
      <c r="F94" s="169">
        <v>0</v>
      </c>
      <c r="G94" s="169">
        <v>0</v>
      </c>
      <c r="H94" s="169">
        <v>0</v>
      </c>
      <c r="I94" s="169">
        <v>0</v>
      </c>
      <c r="J94" s="169">
        <v>0</v>
      </c>
      <c r="K94" s="169">
        <v>0</v>
      </c>
      <c r="L94" s="169">
        <v>0</v>
      </c>
      <c r="M94" s="169">
        <v>0</v>
      </c>
      <c r="N94" s="169">
        <v>0</v>
      </c>
      <c r="O94" s="169">
        <v>0</v>
      </c>
      <c r="P94" s="169">
        <v>0</v>
      </c>
      <c r="Q94" s="169">
        <v>0</v>
      </c>
      <c r="R94" s="169">
        <v>0</v>
      </c>
      <c r="S94" s="169">
        <v>0</v>
      </c>
      <c r="T94" s="169">
        <v>0</v>
      </c>
      <c r="U94" s="169">
        <v>0.25</v>
      </c>
      <c r="V94" s="169">
        <v>0</v>
      </c>
      <c r="W94" s="169">
        <v>0</v>
      </c>
      <c r="X94" s="169">
        <v>0</v>
      </c>
      <c r="Y94" s="169">
        <v>0</v>
      </c>
      <c r="Z94" s="169">
        <v>0</v>
      </c>
      <c r="AA94" s="169">
        <v>0</v>
      </c>
      <c r="AB94" s="169">
        <v>0</v>
      </c>
      <c r="AC94" s="169">
        <v>0</v>
      </c>
      <c r="AD94" s="169">
        <v>0</v>
      </c>
      <c r="AE94" s="169">
        <v>0</v>
      </c>
      <c r="AF94" s="169">
        <v>0</v>
      </c>
      <c r="AG94" s="169">
        <v>0</v>
      </c>
      <c r="AH94" s="169">
        <v>0</v>
      </c>
      <c r="AI94" s="169">
        <v>0</v>
      </c>
      <c r="AJ94" s="169">
        <v>0</v>
      </c>
      <c r="AK94" s="169">
        <v>0</v>
      </c>
      <c r="AL94" s="169">
        <v>0</v>
      </c>
      <c r="AM94" s="169">
        <v>0</v>
      </c>
      <c r="AN94" s="169">
        <v>0.25</v>
      </c>
      <c r="AO94" s="169">
        <v>0</v>
      </c>
      <c r="AP94" s="169">
        <v>0</v>
      </c>
      <c r="AQ94" s="169">
        <v>0</v>
      </c>
      <c r="AR94" s="169">
        <v>0</v>
      </c>
      <c r="AS94" s="169">
        <v>0</v>
      </c>
      <c r="AT94" s="169">
        <v>0</v>
      </c>
      <c r="AU94" s="169">
        <v>0</v>
      </c>
      <c r="AV94" s="169">
        <v>0</v>
      </c>
      <c r="AW94" s="169">
        <v>0</v>
      </c>
      <c r="AX94" s="169">
        <v>0</v>
      </c>
      <c r="AY94" s="169">
        <v>0</v>
      </c>
      <c r="AZ94" s="169">
        <v>0</v>
      </c>
      <c r="BA94" s="169">
        <v>0</v>
      </c>
      <c r="BB94" s="169">
        <v>0</v>
      </c>
      <c r="BC94" s="169">
        <v>0</v>
      </c>
      <c r="BD94" s="169">
        <v>0</v>
      </c>
      <c r="BE94" s="169">
        <v>0</v>
      </c>
      <c r="BF94" s="169">
        <v>0</v>
      </c>
      <c r="BG94" s="169">
        <v>0.25</v>
      </c>
      <c r="BH94" s="169">
        <v>0</v>
      </c>
      <c r="BI94" s="169">
        <v>0</v>
      </c>
      <c r="BJ94" s="169">
        <v>0</v>
      </c>
      <c r="BK94" s="169">
        <v>0</v>
      </c>
      <c r="BL94" s="169">
        <v>0</v>
      </c>
      <c r="BM94" s="169">
        <v>0</v>
      </c>
      <c r="BN94" s="169">
        <v>0.75</v>
      </c>
      <c r="BO94" s="169">
        <v>0</v>
      </c>
      <c r="BP94" s="169">
        <v>0</v>
      </c>
      <c r="BQ94" s="169">
        <v>0</v>
      </c>
      <c r="BR94" s="169">
        <v>0</v>
      </c>
      <c r="BS94" s="169">
        <v>0</v>
      </c>
      <c r="BT94" s="169">
        <v>0</v>
      </c>
      <c r="BU94" s="169">
        <v>0</v>
      </c>
      <c r="BV94" s="169">
        <v>0</v>
      </c>
      <c r="BW94" s="169">
        <v>0</v>
      </c>
      <c r="BX94" s="169">
        <v>0</v>
      </c>
      <c r="BY94" s="169">
        <v>0</v>
      </c>
      <c r="BZ94" s="169">
        <v>0</v>
      </c>
      <c r="CA94" s="169">
        <v>0</v>
      </c>
      <c r="CB94" s="169">
        <v>0</v>
      </c>
      <c r="CC94" s="169">
        <v>0</v>
      </c>
      <c r="CD94" s="169">
        <v>0</v>
      </c>
      <c r="CE94" s="169">
        <v>0</v>
      </c>
      <c r="CF94" s="169">
        <v>0</v>
      </c>
      <c r="CG94" s="169">
        <v>0.25</v>
      </c>
      <c r="CH94" s="169">
        <v>0</v>
      </c>
      <c r="CI94" s="169">
        <v>0</v>
      </c>
      <c r="CJ94" s="169">
        <v>0</v>
      </c>
      <c r="CK94" s="169">
        <v>0</v>
      </c>
      <c r="CL94" s="169">
        <v>0</v>
      </c>
      <c r="CM94" s="169">
        <v>0</v>
      </c>
      <c r="CN94" s="169">
        <v>1</v>
      </c>
      <c r="CO94" s="169">
        <v>0.25</v>
      </c>
      <c r="CP94" s="169">
        <v>0</v>
      </c>
      <c r="CQ94" s="169">
        <v>0.25</v>
      </c>
    </row>
    <row r="95" spans="1:95" x14ac:dyDescent="0.2">
      <c r="A95" s="6"/>
      <c r="B95" s="1">
        <v>97</v>
      </c>
      <c r="C95" s="168">
        <v>0.3</v>
      </c>
      <c r="E95" s="1">
        <v>97</v>
      </c>
      <c r="F95" s="169">
        <v>0</v>
      </c>
      <c r="G95" s="169">
        <v>0</v>
      </c>
      <c r="H95" s="169">
        <v>0</v>
      </c>
      <c r="I95" s="169">
        <v>0.25</v>
      </c>
      <c r="J95" s="169">
        <v>0</v>
      </c>
      <c r="K95" s="169">
        <v>0</v>
      </c>
      <c r="L95" s="169">
        <v>0.25</v>
      </c>
      <c r="M95" s="169">
        <v>0</v>
      </c>
      <c r="N95" s="169">
        <v>0</v>
      </c>
      <c r="O95" s="169">
        <v>0</v>
      </c>
      <c r="P95" s="169">
        <v>0</v>
      </c>
      <c r="Q95" s="169">
        <v>0</v>
      </c>
      <c r="R95" s="169">
        <v>0</v>
      </c>
      <c r="S95" s="169">
        <v>0.25</v>
      </c>
      <c r="T95" s="169">
        <v>0</v>
      </c>
      <c r="U95" s="169">
        <v>0</v>
      </c>
      <c r="V95" s="169">
        <v>0</v>
      </c>
      <c r="W95" s="169">
        <v>0</v>
      </c>
      <c r="X95" s="169">
        <v>0</v>
      </c>
      <c r="Y95" s="169">
        <v>0</v>
      </c>
      <c r="Z95" s="169">
        <v>0</v>
      </c>
      <c r="AA95" s="169">
        <v>0.25</v>
      </c>
      <c r="AB95" s="169">
        <v>0.25</v>
      </c>
      <c r="AC95" s="169">
        <v>0</v>
      </c>
      <c r="AD95" s="169">
        <v>0.25</v>
      </c>
      <c r="AE95" s="169">
        <v>0</v>
      </c>
      <c r="AF95" s="169">
        <v>0</v>
      </c>
      <c r="AG95" s="169">
        <v>0.25</v>
      </c>
      <c r="AH95" s="169">
        <v>0</v>
      </c>
      <c r="AI95" s="169">
        <v>0</v>
      </c>
      <c r="AJ95" s="169">
        <v>0</v>
      </c>
      <c r="AK95" s="169">
        <v>0</v>
      </c>
      <c r="AL95" s="169">
        <v>0</v>
      </c>
      <c r="AM95" s="169">
        <v>0.25</v>
      </c>
      <c r="AN95" s="169">
        <v>0.25</v>
      </c>
      <c r="AO95" s="169">
        <v>0</v>
      </c>
      <c r="AP95" s="169">
        <v>0</v>
      </c>
      <c r="AQ95" s="169">
        <v>0</v>
      </c>
      <c r="AR95" s="169">
        <v>0</v>
      </c>
      <c r="AS95" s="169">
        <v>0.25</v>
      </c>
      <c r="AT95" s="169">
        <v>0</v>
      </c>
      <c r="AU95" s="169">
        <v>0</v>
      </c>
      <c r="AV95" s="169">
        <v>0</v>
      </c>
      <c r="AW95" s="169">
        <v>0</v>
      </c>
      <c r="AX95" s="169">
        <v>0</v>
      </c>
      <c r="AY95" s="169">
        <v>0</v>
      </c>
      <c r="AZ95" s="169">
        <v>0</v>
      </c>
      <c r="BA95" s="169">
        <v>0</v>
      </c>
      <c r="BB95" s="169">
        <v>0</v>
      </c>
      <c r="BC95" s="169">
        <v>0</v>
      </c>
      <c r="BD95" s="169">
        <v>0</v>
      </c>
      <c r="BE95" s="169">
        <v>0</v>
      </c>
      <c r="BF95" s="169">
        <v>0.25</v>
      </c>
      <c r="BG95" s="169">
        <v>0.25</v>
      </c>
      <c r="BH95" s="169">
        <v>0</v>
      </c>
      <c r="BI95" s="169">
        <v>0</v>
      </c>
      <c r="BJ95" s="169">
        <v>0</v>
      </c>
      <c r="BK95" s="169">
        <v>0</v>
      </c>
      <c r="BL95" s="169">
        <v>0</v>
      </c>
      <c r="BM95" s="169">
        <v>0</v>
      </c>
      <c r="BN95" s="169">
        <v>0</v>
      </c>
      <c r="BO95" s="169">
        <v>0</v>
      </c>
      <c r="BP95" s="169">
        <v>0</v>
      </c>
      <c r="BQ95" s="169">
        <v>0</v>
      </c>
      <c r="BR95" s="169">
        <v>0</v>
      </c>
      <c r="BS95" s="169">
        <v>0</v>
      </c>
      <c r="BT95" s="169">
        <v>0.5</v>
      </c>
      <c r="BU95" s="169">
        <v>0</v>
      </c>
      <c r="BV95" s="169">
        <v>0</v>
      </c>
      <c r="BW95" s="169">
        <v>0.25</v>
      </c>
      <c r="BX95" s="169">
        <v>0</v>
      </c>
      <c r="BY95" s="169">
        <v>0</v>
      </c>
      <c r="BZ95" s="169">
        <v>0</v>
      </c>
      <c r="CA95" s="169">
        <v>0</v>
      </c>
      <c r="CB95" s="169">
        <v>0.25</v>
      </c>
      <c r="CC95" s="169">
        <v>0</v>
      </c>
      <c r="CD95" s="169">
        <v>0</v>
      </c>
      <c r="CE95" s="169">
        <v>0</v>
      </c>
      <c r="CF95" s="169">
        <v>0</v>
      </c>
      <c r="CG95" s="169">
        <v>0.25</v>
      </c>
      <c r="CH95" s="169">
        <v>0.25</v>
      </c>
      <c r="CI95" s="169">
        <v>0</v>
      </c>
      <c r="CJ95" s="169">
        <v>0.25</v>
      </c>
      <c r="CK95" s="169">
        <v>0.25</v>
      </c>
      <c r="CL95" s="169">
        <v>0.25</v>
      </c>
      <c r="CM95" s="169">
        <v>0.25</v>
      </c>
      <c r="CN95" s="169">
        <v>0.25</v>
      </c>
      <c r="CO95" s="169">
        <v>1</v>
      </c>
      <c r="CP95" s="169">
        <v>0.25</v>
      </c>
      <c r="CQ95" s="169">
        <v>0.25</v>
      </c>
    </row>
    <row r="96" spans="1:95" x14ac:dyDescent="0.2">
      <c r="A96" s="6"/>
      <c r="B96" s="1">
        <v>98</v>
      </c>
      <c r="C96" s="168">
        <v>4.4000000000000004</v>
      </c>
      <c r="E96" s="1">
        <v>98</v>
      </c>
      <c r="F96" s="169">
        <v>0</v>
      </c>
      <c r="G96" s="169">
        <v>0</v>
      </c>
      <c r="H96" s="169">
        <v>0</v>
      </c>
      <c r="I96" s="169">
        <v>0.25</v>
      </c>
      <c r="J96" s="169">
        <v>0</v>
      </c>
      <c r="K96" s="169">
        <v>0</v>
      </c>
      <c r="L96" s="169">
        <v>0.25</v>
      </c>
      <c r="M96" s="169">
        <v>0</v>
      </c>
      <c r="N96" s="169">
        <v>0</v>
      </c>
      <c r="O96" s="169">
        <v>0</v>
      </c>
      <c r="P96" s="169">
        <v>0</v>
      </c>
      <c r="Q96" s="169">
        <v>0</v>
      </c>
      <c r="R96" s="169">
        <v>0.25</v>
      </c>
      <c r="S96" s="169">
        <v>0.25</v>
      </c>
      <c r="T96" s="169">
        <v>0.25</v>
      </c>
      <c r="U96" s="169">
        <v>0.25</v>
      </c>
      <c r="V96" s="169">
        <v>0.25</v>
      </c>
      <c r="W96" s="169">
        <v>0</v>
      </c>
      <c r="X96" s="169">
        <v>0.25</v>
      </c>
      <c r="Y96" s="169">
        <v>0.25</v>
      </c>
      <c r="Z96" s="169">
        <v>0</v>
      </c>
      <c r="AA96" s="169">
        <v>0.25</v>
      </c>
      <c r="AB96" s="169">
        <v>0.25</v>
      </c>
      <c r="AC96" s="169">
        <v>0</v>
      </c>
      <c r="AD96" s="169">
        <v>0.25</v>
      </c>
      <c r="AE96" s="169">
        <v>0</v>
      </c>
      <c r="AF96" s="169">
        <v>0</v>
      </c>
      <c r="AG96" s="169">
        <v>0.25</v>
      </c>
      <c r="AH96" s="169">
        <v>0</v>
      </c>
      <c r="AI96" s="169">
        <v>0.25</v>
      </c>
      <c r="AJ96" s="169">
        <v>0.25</v>
      </c>
      <c r="AK96" s="169">
        <v>0</v>
      </c>
      <c r="AL96" s="169">
        <v>0</v>
      </c>
      <c r="AM96" s="169">
        <v>0.25</v>
      </c>
      <c r="AN96" s="169">
        <v>0.25</v>
      </c>
      <c r="AO96" s="169">
        <v>0.25</v>
      </c>
      <c r="AP96" s="169">
        <v>0</v>
      </c>
      <c r="AQ96" s="169">
        <v>0</v>
      </c>
      <c r="AR96" s="169">
        <v>0</v>
      </c>
      <c r="AS96" s="169">
        <v>0.25</v>
      </c>
      <c r="AT96" s="169">
        <v>0</v>
      </c>
      <c r="AU96" s="169">
        <v>0</v>
      </c>
      <c r="AV96" s="169">
        <v>0</v>
      </c>
      <c r="AW96" s="169">
        <v>0</v>
      </c>
      <c r="AX96" s="169">
        <v>0</v>
      </c>
      <c r="AY96" s="169">
        <v>0</v>
      </c>
      <c r="AZ96" s="169">
        <v>0</v>
      </c>
      <c r="BA96" s="169">
        <v>0</v>
      </c>
      <c r="BB96" s="169">
        <v>0.25</v>
      </c>
      <c r="BC96" s="169">
        <v>0</v>
      </c>
      <c r="BD96" s="169">
        <v>0</v>
      </c>
      <c r="BE96" s="169">
        <v>0</v>
      </c>
      <c r="BF96" s="169">
        <v>0.5</v>
      </c>
      <c r="BG96" s="169">
        <v>0.5</v>
      </c>
      <c r="BH96" s="169">
        <v>0</v>
      </c>
      <c r="BI96" s="169">
        <v>0</v>
      </c>
      <c r="BJ96" s="169">
        <v>0.25</v>
      </c>
      <c r="BK96" s="169">
        <v>0.25</v>
      </c>
      <c r="BL96" s="169">
        <v>0</v>
      </c>
      <c r="BM96" s="169">
        <v>0</v>
      </c>
      <c r="BN96" s="169">
        <v>0</v>
      </c>
      <c r="BO96" s="169">
        <v>0</v>
      </c>
      <c r="BP96" s="169">
        <v>0</v>
      </c>
      <c r="BQ96" s="169">
        <v>0</v>
      </c>
      <c r="BR96" s="169">
        <v>0</v>
      </c>
      <c r="BS96" s="169">
        <v>0.25</v>
      </c>
      <c r="BT96" s="169">
        <v>0.5</v>
      </c>
      <c r="BU96" s="169">
        <v>0.25</v>
      </c>
      <c r="BV96" s="169">
        <v>0.25</v>
      </c>
      <c r="BW96" s="169">
        <v>0</v>
      </c>
      <c r="BX96" s="169">
        <v>0.25</v>
      </c>
      <c r="BY96" s="169">
        <v>0</v>
      </c>
      <c r="BZ96" s="169">
        <v>0</v>
      </c>
      <c r="CA96" s="169">
        <v>0</v>
      </c>
      <c r="CB96" s="169">
        <v>0.25</v>
      </c>
      <c r="CC96" s="169">
        <v>0</v>
      </c>
      <c r="CD96" s="169">
        <v>0.25</v>
      </c>
      <c r="CE96" s="169">
        <v>0</v>
      </c>
      <c r="CF96" s="169">
        <v>0</v>
      </c>
      <c r="CG96" s="169">
        <v>0.25</v>
      </c>
      <c r="CH96" s="169">
        <v>0.5</v>
      </c>
      <c r="CI96" s="169">
        <v>0</v>
      </c>
      <c r="CJ96" s="169">
        <v>0.5</v>
      </c>
      <c r="CK96" s="169">
        <v>0.5</v>
      </c>
      <c r="CL96" s="169">
        <v>0</v>
      </c>
      <c r="CM96" s="169">
        <v>0.25</v>
      </c>
      <c r="CN96" s="169">
        <v>0</v>
      </c>
      <c r="CO96" s="169">
        <v>0.25</v>
      </c>
      <c r="CP96" s="169">
        <v>1</v>
      </c>
      <c r="CQ96" s="169">
        <v>0.25</v>
      </c>
    </row>
    <row r="97" spans="1:95" x14ac:dyDescent="0.2">
      <c r="A97" s="6"/>
      <c r="B97" s="1">
        <v>99</v>
      </c>
      <c r="C97" s="168">
        <v>3</v>
      </c>
      <c r="E97" s="1">
        <v>99</v>
      </c>
      <c r="F97" s="169">
        <v>0</v>
      </c>
      <c r="G97" s="169">
        <v>0.25</v>
      </c>
      <c r="H97" s="169">
        <v>0</v>
      </c>
      <c r="I97" s="169">
        <v>0</v>
      </c>
      <c r="J97" s="169">
        <v>0</v>
      </c>
      <c r="K97" s="169">
        <v>0</v>
      </c>
      <c r="L97" s="169">
        <v>0</v>
      </c>
      <c r="M97" s="169">
        <v>0</v>
      </c>
      <c r="N97" s="169">
        <v>0</v>
      </c>
      <c r="O97" s="169">
        <v>0</v>
      </c>
      <c r="P97" s="169">
        <v>0</v>
      </c>
      <c r="Q97" s="169">
        <v>0</v>
      </c>
      <c r="R97" s="169">
        <v>0</v>
      </c>
      <c r="S97" s="169">
        <v>0</v>
      </c>
      <c r="T97" s="169">
        <v>0</v>
      </c>
      <c r="U97" s="169">
        <v>0</v>
      </c>
      <c r="V97" s="169">
        <v>0</v>
      </c>
      <c r="W97" s="169">
        <v>0</v>
      </c>
      <c r="X97" s="169">
        <v>0</v>
      </c>
      <c r="Y97" s="169">
        <v>0</v>
      </c>
      <c r="Z97" s="169">
        <v>0</v>
      </c>
      <c r="AA97" s="169">
        <v>0</v>
      </c>
      <c r="AB97" s="169">
        <v>0</v>
      </c>
      <c r="AC97" s="169">
        <v>0</v>
      </c>
      <c r="AD97" s="169">
        <v>0</v>
      </c>
      <c r="AE97" s="169">
        <v>0</v>
      </c>
      <c r="AF97" s="169">
        <v>0</v>
      </c>
      <c r="AG97" s="169">
        <v>0</v>
      </c>
      <c r="AH97" s="169">
        <v>0</v>
      </c>
      <c r="AI97" s="169">
        <v>0</v>
      </c>
      <c r="AJ97" s="169">
        <v>0</v>
      </c>
      <c r="AK97" s="169">
        <v>0</v>
      </c>
      <c r="AL97" s="169">
        <v>0</v>
      </c>
      <c r="AM97" s="169">
        <v>0</v>
      </c>
      <c r="AN97" s="169">
        <v>0</v>
      </c>
      <c r="AO97" s="169">
        <v>0</v>
      </c>
      <c r="AP97" s="169">
        <v>0</v>
      </c>
      <c r="AQ97" s="169">
        <v>0</v>
      </c>
      <c r="AR97" s="169">
        <v>0</v>
      </c>
      <c r="AS97" s="169">
        <v>0</v>
      </c>
      <c r="AT97" s="169">
        <v>0</v>
      </c>
      <c r="AU97" s="169">
        <v>0</v>
      </c>
      <c r="AV97" s="169">
        <v>0</v>
      </c>
      <c r="AW97" s="169">
        <v>0</v>
      </c>
      <c r="AX97" s="169">
        <v>0</v>
      </c>
      <c r="AY97" s="169">
        <v>0</v>
      </c>
      <c r="AZ97" s="169">
        <v>0</v>
      </c>
      <c r="BA97" s="169">
        <v>0</v>
      </c>
      <c r="BB97" s="169">
        <v>0</v>
      </c>
      <c r="BC97" s="169">
        <v>0</v>
      </c>
      <c r="BD97" s="169">
        <v>0</v>
      </c>
      <c r="BE97" s="169">
        <v>0</v>
      </c>
      <c r="BF97" s="169">
        <v>0</v>
      </c>
      <c r="BG97" s="169">
        <v>0.25</v>
      </c>
      <c r="BH97" s="169">
        <v>0</v>
      </c>
      <c r="BI97" s="169">
        <v>0</v>
      </c>
      <c r="BJ97" s="169">
        <v>0</v>
      </c>
      <c r="BK97" s="169">
        <v>0</v>
      </c>
      <c r="BL97" s="169">
        <v>0</v>
      </c>
      <c r="BM97" s="169">
        <v>0</v>
      </c>
      <c r="BN97" s="169">
        <v>0</v>
      </c>
      <c r="BO97" s="169">
        <v>0</v>
      </c>
      <c r="BP97" s="169">
        <v>0</v>
      </c>
      <c r="BQ97" s="169">
        <v>0</v>
      </c>
      <c r="BR97" s="169">
        <v>0</v>
      </c>
      <c r="BS97" s="169">
        <v>0</v>
      </c>
      <c r="BT97" s="169">
        <v>0</v>
      </c>
      <c r="BU97" s="169">
        <v>0</v>
      </c>
      <c r="BV97" s="169">
        <v>0</v>
      </c>
      <c r="BW97" s="169">
        <v>0</v>
      </c>
      <c r="BX97" s="169">
        <v>0</v>
      </c>
      <c r="BY97" s="169">
        <v>0</v>
      </c>
      <c r="BZ97" s="169">
        <v>0</v>
      </c>
      <c r="CA97" s="169">
        <v>0</v>
      </c>
      <c r="CB97" s="169">
        <v>0</v>
      </c>
      <c r="CC97" s="169">
        <v>0</v>
      </c>
      <c r="CD97" s="169">
        <v>0.25</v>
      </c>
      <c r="CE97" s="169">
        <v>0</v>
      </c>
      <c r="CF97" s="169">
        <v>0</v>
      </c>
      <c r="CG97" s="169">
        <v>0.25</v>
      </c>
      <c r="CH97" s="169">
        <v>0</v>
      </c>
      <c r="CI97" s="169">
        <v>0</v>
      </c>
      <c r="CJ97" s="169">
        <v>0</v>
      </c>
      <c r="CK97" s="169">
        <v>0</v>
      </c>
      <c r="CL97" s="169">
        <v>0</v>
      </c>
      <c r="CM97" s="169">
        <v>0</v>
      </c>
      <c r="CN97" s="169">
        <v>0.25</v>
      </c>
      <c r="CO97" s="169">
        <v>0.25</v>
      </c>
      <c r="CP97" s="169">
        <v>0.25</v>
      </c>
      <c r="CQ97" s="169">
        <v>1</v>
      </c>
    </row>
  </sheetData>
  <sheetProtection algorithmName="SHA-512" hashValue="YCFaiuaFM0Eo1PJZEmAEyVwDEpu+PYx4s6KtWCJzmqIT8urWOU+Eph6CDpLFFi0q+YWDcfTM/nU1nQxceIWVoA==" saltValue="1AS1aAS8EleNhFX+v8IdZg==" spinCount="100000" sheet="1" objects="1" scenarios="1"/>
  <phoneticPr fontId="0" type="noConversion"/>
  <pageMargins left="0.78740157499999996" right="0.78740157499999996" top="0.984251969" bottom="0.984251969" header="0.5" footer="0.5"/>
  <pageSetup paperSize="9" orientation="portrait" r:id="rId1"/>
  <headerFooter alignWithMargins="0">
    <oddHeader>&amp;L&amp;"Aptos"&amp;10&amp;K2FB5E4 | DNB UNRESTRICTED |&amp;1#_x000D_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rgb="FFCCFFFF"/>
    <pageSetUpPr fitToPage="1"/>
  </sheetPr>
  <dimension ref="B2:G97"/>
  <sheetViews>
    <sheetView showGridLines="0" zoomScale="90" zoomScaleNormal="90" workbookViewId="0">
      <pane ySplit="6" topLeftCell="A7" activePane="bottomLeft" state="frozen"/>
      <selection pane="bottomLeft" activeCell="J10" sqref="J10"/>
    </sheetView>
  </sheetViews>
  <sheetFormatPr defaultColWidth="9.140625" defaultRowHeight="15" x14ac:dyDescent="0.25"/>
  <cols>
    <col min="1" max="1" width="4" style="17" customWidth="1"/>
    <col min="2" max="2" width="14.85546875" style="17" customWidth="1"/>
    <col min="3" max="4" width="24.7109375" style="17" customWidth="1"/>
    <col min="5" max="5" width="3.7109375" style="17" customWidth="1"/>
    <col min="6" max="6" width="20.5703125" style="17" customWidth="1"/>
    <col min="7" max="16384" width="9.140625" style="17"/>
  </cols>
  <sheetData>
    <row r="2" spans="2:7" ht="32.25" customHeight="1" x14ac:dyDescent="0.25">
      <c r="B2" s="189" t="s">
        <v>51</v>
      </c>
      <c r="C2" s="189"/>
      <c r="D2" s="189"/>
      <c r="E2" s="189"/>
      <c r="F2" s="189"/>
    </row>
    <row r="4" spans="2:7" s="12" customFormat="1" ht="12.75" x14ac:dyDescent="0.2">
      <c r="B4" s="28"/>
      <c r="C4" s="28"/>
      <c r="D4" s="28"/>
      <c r="E4" s="28"/>
      <c r="F4" s="28"/>
      <c r="G4" s="28"/>
    </row>
    <row r="5" spans="2:7" ht="35.25" customHeight="1" x14ac:dyDescent="0.25">
      <c r="B5" s="25"/>
      <c r="C5" s="137" t="s">
        <v>52</v>
      </c>
      <c r="D5" s="137" t="s">
        <v>53</v>
      </c>
      <c r="E5" s="18"/>
      <c r="F5" s="137" t="s">
        <v>54</v>
      </c>
    </row>
    <row r="6" spans="2:7" s="20" customFormat="1" ht="42" customHeight="1" x14ac:dyDescent="0.2">
      <c r="B6" s="138" t="s">
        <v>55</v>
      </c>
      <c r="C6" s="138" t="s">
        <v>56</v>
      </c>
      <c r="D6" s="138" t="s">
        <v>56</v>
      </c>
      <c r="E6" s="19"/>
      <c r="F6" s="138" t="s">
        <v>56</v>
      </c>
    </row>
    <row r="7" spans="2:7" s="7" customFormat="1" x14ac:dyDescent="0.25">
      <c r="B7" s="139">
        <v>10</v>
      </c>
      <c r="C7" s="52"/>
      <c r="D7" s="53"/>
      <c r="E7" s="10"/>
      <c r="F7" s="133">
        <f>C7+5*D7</f>
        <v>0</v>
      </c>
    </row>
    <row r="8" spans="2:7" s="7" customFormat="1" x14ac:dyDescent="0.25">
      <c r="B8" s="139">
        <v>11</v>
      </c>
      <c r="C8" s="54"/>
      <c r="D8" s="140"/>
      <c r="E8" s="10"/>
      <c r="F8" s="133">
        <f t="shared" ref="F8:F71" si="0">C8+5*D8</f>
        <v>0</v>
      </c>
    </row>
    <row r="9" spans="2:7" s="7" customFormat="1" x14ac:dyDescent="0.25">
      <c r="B9" s="139">
        <v>12</v>
      </c>
      <c r="C9" s="54"/>
      <c r="D9" s="140"/>
      <c r="E9" s="10"/>
      <c r="F9" s="133">
        <f t="shared" si="0"/>
        <v>0</v>
      </c>
    </row>
    <row r="10" spans="2:7" s="7" customFormat="1" x14ac:dyDescent="0.25">
      <c r="B10" s="139">
        <v>13</v>
      </c>
      <c r="C10" s="54"/>
      <c r="D10" s="140"/>
      <c r="E10" s="10"/>
      <c r="F10" s="133">
        <f t="shared" si="0"/>
        <v>0</v>
      </c>
    </row>
    <row r="11" spans="2:7" s="7" customFormat="1" x14ac:dyDescent="0.25">
      <c r="B11" s="139">
        <v>14</v>
      </c>
      <c r="C11" s="54"/>
      <c r="D11" s="140"/>
      <c r="E11" s="10"/>
      <c r="F11" s="133">
        <f t="shared" si="0"/>
        <v>0</v>
      </c>
    </row>
    <row r="12" spans="2:7" s="7" customFormat="1" x14ac:dyDescent="0.25">
      <c r="B12" s="139">
        <v>15</v>
      </c>
      <c r="C12" s="54"/>
      <c r="D12" s="140"/>
      <c r="E12" s="10"/>
      <c r="F12" s="133">
        <f t="shared" si="0"/>
        <v>0</v>
      </c>
    </row>
    <row r="13" spans="2:7" s="7" customFormat="1" x14ac:dyDescent="0.25">
      <c r="B13" s="139">
        <v>16</v>
      </c>
      <c r="C13" s="54"/>
      <c r="D13" s="140"/>
      <c r="E13" s="10"/>
      <c r="F13" s="133">
        <f t="shared" si="0"/>
        <v>0</v>
      </c>
    </row>
    <row r="14" spans="2:7" s="7" customFormat="1" x14ac:dyDescent="0.25">
      <c r="B14" s="139">
        <v>17</v>
      </c>
      <c r="C14" s="54"/>
      <c r="D14" s="140"/>
      <c r="E14" s="10"/>
      <c r="F14" s="133">
        <f t="shared" si="0"/>
        <v>0</v>
      </c>
    </row>
    <row r="15" spans="2:7" s="7" customFormat="1" x14ac:dyDescent="0.25">
      <c r="B15" s="139">
        <v>18</v>
      </c>
      <c r="C15" s="54"/>
      <c r="D15" s="140"/>
      <c r="E15" s="10"/>
      <c r="F15" s="133">
        <f t="shared" si="0"/>
        <v>0</v>
      </c>
    </row>
    <row r="16" spans="2:7" s="7" customFormat="1" x14ac:dyDescent="0.25">
      <c r="B16" s="139">
        <v>19</v>
      </c>
      <c r="C16" s="54"/>
      <c r="D16" s="140"/>
      <c r="E16" s="10"/>
      <c r="F16" s="133">
        <f t="shared" si="0"/>
        <v>0</v>
      </c>
    </row>
    <row r="17" spans="2:6" s="7" customFormat="1" x14ac:dyDescent="0.25">
      <c r="B17" s="139">
        <v>20</v>
      </c>
      <c r="C17" s="54"/>
      <c r="D17" s="140"/>
      <c r="E17" s="10"/>
      <c r="F17" s="133">
        <f t="shared" si="0"/>
        <v>0</v>
      </c>
    </row>
    <row r="18" spans="2:6" s="7" customFormat="1" x14ac:dyDescent="0.25">
      <c r="B18" s="139">
        <v>21</v>
      </c>
      <c r="C18" s="54"/>
      <c r="D18" s="140"/>
      <c r="E18" s="10"/>
      <c r="F18" s="133">
        <f t="shared" si="0"/>
        <v>0</v>
      </c>
    </row>
    <row r="19" spans="2:6" s="7" customFormat="1" x14ac:dyDescent="0.25">
      <c r="B19" s="139">
        <v>22</v>
      </c>
      <c r="C19" s="54"/>
      <c r="D19" s="140"/>
      <c r="E19" s="10"/>
      <c r="F19" s="133">
        <f t="shared" si="0"/>
        <v>0</v>
      </c>
    </row>
    <row r="20" spans="2:6" s="7" customFormat="1" x14ac:dyDescent="0.25">
      <c r="B20" s="139">
        <v>23</v>
      </c>
      <c r="C20" s="54"/>
      <c r="D20" s="140"/>
      <c r="E20" s="10"/>
      <c r="F20" s="133">
        <f t="shared" si="0"/>
        <v>0</v>
      </c>
    </row>
    <row r="21" spans="2:6" s="7" customFormat="1" x14ac:dyDescent="0.25">
      <c r="B21" s="139">
        <v>24</v>
      </c>
      <c r="C21" s="54"/>
      <c r="D21" s="140"/>
      <c r="E21" s="10"/>
      <c r="F21" s="133">
        <f t="shared" si="0"/>
        <v>0</v>
      </c>
    </row>
    <row r="22" spans="2:6" s="7" customFormat="1" x14ac:dyDescent="0.25">
      <c r="B22" s="139">
        <v>25</v>
      </c>
      <c r="C22" s="54"/>
      <c r="D22" s="140"/>
      <c r="E22" s="10"/>
      <c r="F22" s="133">
        <f t="shared" si="0"/>
        <v>0</v>
      </c>
    </row>
    <row r="23" spans="2:6" s="7" customFormat="1" x14ac:dyDescent="0.25">
      <c r="B23" s="139">
        <v>26</v>
      </c>
      <c r="C23" s="54"/>
      <c r="D23" s="140"/>
      <c r="E23" s="10"/>
      <c r="F23" s="133">
        <f t="shared" si="0"/>
        <v>0</v>
      </c>
    </row>
    <row r="24" spans="2:6" s="7" customFormat="1" x14ac:dyDescent="0.25">
      <c r="B24" s="139">
        <v>27</v>
      </c>
      <c r="C24" s="54"/>
      <c r="D24" s="140"/>
      <c r="E24" s="10"/>
      <c r="F24" s="133">
        <f t="shared" si="0"/>
        <v>0</v>
      </c>
    </row>
    <row r="25" spans="2:6" s="7" customFormat="1" x14ac:dyDescent="0.25">
      <c r="B25" s="139">
        <v>28</v>
      </c>
      <c r="C25" s="54"/>
      <c r="D25" s="140"/>
      <c r="E25" s="10"/>
      <c r="F25" s="133">
        <f t="shared" si="0"/>
        <v>0</v>
      </c>
    </row>
    <row r="26" spans="2:6" s="7" customFormat="1" x14ac:dyDescent="0.25">
      <c r="B26" s="139">
        <v>29</v>
      </c>
      <c r="C26" s="54"/>
      <c r="D26" s="140"/>
      <c r="E26" s="10"/>
      <c r="F26" s="133">
        <f t="shared" si="0"/>
        <v>0</v>
      </c>
    </row>
    <row r="27" spans="2:6" s="7" customFormat="1" x14ac:dyDescent="0.25">
      <c r="B27" s="139">
        <v>30</v>
      </c>
      <c r="C27" s="54"/>
      <c r="D27" s="140"/>
      <c r="E27" s="10"/>
      <c r="F27" s="133">
        <f t="shared" si="0"/>
        <v>0</v>
      </c>
    </row>
    <row r="28" spans="2:6" s="7" customFormat="1" x14ac:dyDescent="0.25">
      <c r="B28" s="139">
        <v>31</v>
      </c>
      <c r="C28" s="54"/>
      <c r="D28" s="140"/>
      <c r="E28" s="10"/>
      <c r="F28" s="133">
        <f t="shared" si="0"/>
        <v>0</v>
      </c>
    </row>
    <row r="29" spans="2:6" s="7" customFormat="1" x14ac:dyDescent="0.25">
      <c r="B29" s="139">
        <v>32</v>
      </c>
      <c r="C29" s="54"/>
      <c r="D29" s="140"/>
      <c r="E29" s="10"/>
      <c r="F29" s="133">
        <f t="shared" si="0"/>
        <v>0</v>
      </c>
    </row>
    <row r="30" spans="2:6" s="7" customFormat="1" x14ac:dyDescent="0.25">
      <c r="B30" s="139">
        <v>33</v>
      </c>
      <c r="C30" s="54"/>
      <c r="D30" s="140"/>
      <c r="E30" s="10"/>
      <c r="F30" s="133">
        <f t="shared" si="0"/>
        <v>0</v>
      </c>
    </row>
    <row r="31" spans="2:6" s="7" customFormat="1" x14ac:dyDescent="0.25">
      <c r="B31" s="139">
        <v>34</v>
      </c>
      <c r="C31" s="54"/>
      <c r="D31" s="140"/>
      <c r="E31" s="10"/>
      <c r="F31" s="133">
        <f t="shared" si="0"/>
        <v>0</v>
      </c>
    </row>
    <row r="32" spans="2:6" s="7" customFormat="1" x14ac:dyDescent="0.25">
      <c r="B32" s="139">
        <v>35</v>
      </c>
      <c r="C32" s="54"/>
      <c r="D32" s="140"/>
      <c r="E32" s="10"/>
      <c r="F32" s="133">
        <f t="shared" si="0"/>
        <v>0</v>
      </c>
    </row>
    <row r="33" spans="2:6" s="7" customFormat="1" x14ac:dyDescent="0.25">
      <c r="B33" s="139">
        <v>36</v>
      </c>
      <c r="C33" s="54"/>
      <c r="D33" s="140"/>
      <c r="E33" s="10"/>
      <c r="F33" s="133">
        <f t="shared" si="0"/>
        <v>0</v>
      </c>
    </row>
    <row r="34" spans="2:6" s="7" customFormat="1" x14ac:dyDescent="0.25">
      <c r="B34" s="139">
        <v>37</v>
      </c>
      <c r="C34" s="54"/>
      <c r="D34" s="140"/>
      <c r="E34" s="10"/>
      <c r="F34" s="133">
        <f t="shared" si="0"/>
        <v>0</v>
      </c>
    </row>
    <row r="35" spans="2:6" s="7" customFormat="1" x14ac:dyDescent="0.25">
      <c r="B35" s="139">
        <v>38</v>
      </c>
      <c r="C35" s="54"/>
      <c r="D35" s="140"/>
      <c r="E35" s="10"/>
      <c r="F35" s="133">
        <f t="shared" si="0"/>
        <v>0</v>
      </c>
    </row>
    <row r="36" spans="2:6" s="7" customFormat="1" x14ac:dyDescent="0.25">
      <c r="B36" s="139">
        <v>39</v>
      </c>
      <c r="C36" s="54"/>
      <c r="D36" s="140"/>
      <c r="E36" s="10"/>
      <c r="F36" s="133">
        <f t="shared" si="0"/>
        <v>0</v>
      </c>
    </row>
    <row r="37" spans="2:6" s="7" customFormat="1" x14ac:dyDescent="0.25">
      <c r="B37" s="139">
        <v>40</v>
      </c>
      <c r="C37" s="54"/>
      <c r="D37" s="140"/>
      <c r="E37" s="10"/>
      <c r="F37" s="133">
        <f t="shared" si="0"/>
        <v>0</v>
      </c>
    </row>
    <row r="38" spans="2:6" s="7" customFormat="1" x14ac:dyDescent="0.25">
      <c r="B38" s="139">
        <v>41</v>
      </c>
      <c r="C38" s="54"/>
      <c r="D38" s="140"/>
      <c r="E38" s="10"/>
      <c r="F38" s="133">
        <f t="shared" si="0"/>
        <v>0</v>
      </c>
    </row>
    <row r="39" spans="2:6" s="7" customFormat="1" x14ac:dyDescent="0.25">
      <c r="B39" s="139">
        <v>42</v>
      </c>
      <c r="C39" s="54"/>
      <c r="D39" s="140"/>
      <c r="E39" s="10"/>
      <c r="F39" s="133">
        <f t="shared" si="0"/>
        <v>0</v>
      </c>
    </row>
    <row r="40" spans="2:6" s="7" customFormat="1" x14ac:dyDescent="0.25">
      <c r="B40" s="139">
        <v>43</v>
      </c>
      <c r="C40" s="54"/>
      <c r="D40" s="140"/>
      <c r="E40" s="10"/>
      <c r="F40" s="133">
        <f t="shared" si="0"/>
        <v>0</v>
      </c>
    </row>
    <row r="41" spans="2:6" s="7" customFormat="1" x14ac:dyDescent="0.25">
      <c r="B41" s="139">
        <v>44</v>
      </c>
      <c r="C41" s="54"/>
      <c r="D41" s="140"/>
      <c r="E41" s="10"/>
      <c r="F41" s="133">
        <f t="shared" si="0"/>
        <v>0</v>
      </c>
    </row>
    <row r="42" spans="2:6" s="7" customFormat="1" x14ac:dyDescent="0.25">
      <c r="B42" s="139">
        <v>45</v>
      </c>
      <c r="C42" s="54"/>
      <c r="D42" s="140"/>
      <c r="E42" s="10"/>
      <c r="F42" s="133">
        <f t="shared" si="0"/>
        <v>0</v>
      </c>
    </row>
    <row r="43" spans="2:6" s="7" customFormat="1" x14ac:dyDescent="0.25">
      <c r="B43" s="139">
        <v>46</v>
      </c>
      <c r="C43" s="54"/>
      <c r="D43" s="140"/>
      <c r="E43" s="10"/>
      <c r="F43" s="133">
        <f t="shared" si="0"/>
        <v>0</v>
      </c>
    </row>
    <row r="44" spans="2:6" s="7" customFormat="1" x14ac:dyDescent="0.25">
      <c r="B44" s="139">
        <v>47</v>
      </c>
      <c r="C44" s="54"/>
      <c r="D44" s="140"/>
      <c r="E44" s="10"/>
      <c r="F44" s="133">
        <f t="shared" si="0"/>
        <v>0</v>
      </c>
    </row>
    <row r="45" spans="2:6" s="7" customFormat="1" x14ac:dyDescent="0.25">
      <c r="B45" s="139">
        <v>48</v>
      </c>
      <c r="C45" s="54"/>
      <c r="D45" s="140"/>
      <c r="E45" s="10"/>
      <c r="F45" s="133">
        <f t="shared" si="0"/>
        <v>0</v>
      </c>
    </row>
    <row r="46" spans="2:6" s="7" customFormat="1" x14ac:dyDescent="0.25">
      <c r="B46" s="139">
        <v>49</v>
      </c>
      <c r="C46" s="54"/>
      <c r="D46" s="140"/>
      <c r="E46" s="10"/>
      <c r="F46" s="133">
        <f t="shared" si="0"/>
        <v>0</v>
      </c>
    </row>
    <row r="47" spans="2:6" s="7" customFormat="1" x14ac:dyDescent="0.25">
      <c r="B47" s="139">
        <v>50</v>
      </c>
      <c r="C47" s="54"/>
      <c r="D47" s="140"/>
      <c r="E47" s="10"/>
      <c r="F47" s="133">
        <f t="shared" si="0"/>
        <v>0</v>
      </c>
    </row>
    <row r="48" spans="2:6" s="7" customFormat="1" x14ac:dyDescent="0.25">
      <c r="B48" s="139">
        <v>51</v>
      </c>
      <c r="C48" s="54"/>
      <c r="D48" s="140"/>
      <c r="E48" s="10"/>
      <c r="F48" s="133">
        <f t="shared" si="0"/>
        <v>0</v>
      </c>
    </row>
    <row r="49" spans="2:6" s="7" customFormat="1" x14ac:dyDescent="0.25">
      <c r="B49" s="139">
        <v>52</v>
      </c>
      <c r="C49" s="54"/>
      <c r="D49" s="140"/>
      <c r="E49" s="10"/>
      <c r="F49" s="133">
        <f t="shared" si="0"/>
        <v>0</v>
      </c>
    </row>
    <row r="50" spans="2:6" s="7" customFormat="1" x14ac:dyDescent="0.25">
      <c r="B50" s="139">
        <v>53</v>
      </c>
      <c r="C50" s="54"/>
      <c r="D50" s="140"/>
      <c r="E50" s="10"/>
      <c r="F50" s="133">
        <f t="shared" si="0"/>
        <v>0</v>
      </c>
    </row>
    <row r="51" spans="2:6" s="7" customFormat="1" x14ac:dyDescent="0.25">
      <c r="B51" s="139">
        <v>54</v>
      </c>
      <c r="C51" s="54"/>
      <c r="D51" s="140"/>
      <c r="E51" s="10"/>
      <c r="F51" s="133">
        <f t="shared" si="0"/>
        <v>0</v>
      </c>
    </row>
    <row r="52" spans="2:6" s="7" customFormat="1" x14ac:dyDescent="0.25">
      <c r="B52" s="139">
        <v>55</v>
      </c>
      <c r="C52" s="54"/>
      <c r="D52" s="140"/>
      <c r="E52" s="10"/>
      <c r="F52" s="133">
        <f t="shared" si="0"/>
        <v>0</v>
      </c>
    </row>
    <row r="53" spans="2:6" s="7" customFormat="1" x14ac:dyDescent="0.25">
      <c r="B53" s="139">
        <v>56</v>
      </c>
      <c r="C53" s="54"/>
      <c r="D53" s="140"/>
      <c r="E53" s="10"/>
      <c r="F53" s="133">
        <f t="shared" si="0"/>
        <v>0</v>
      </c>
    </row>
    <row r="54" spans="2:6" s="7" customFormat="1" x14ac:dyDescent="0.25">
      <c r="B54" s="139">
        <v>57</v>
      </c>
      <c r="C54" s="54"/>
      <c r="D54" s="140"/>
      <c r="E54" s="10"/>
      <c r="F54" s="133">
        <f t="shared" si="0"/>
        <v>0</v>
      </c>
    </row>
    <row r="55" spans="2:6" s="7" customFormat="1" x14ac:dyDescent="0.25">
      <c r="B55" s="139">
        <v>58</v>
      </c>
      <c r="C55" s="54"/>
      <c r="D55" s="140"/>
      <c r="E55" s="10"/>
      <c r="F55" s="133">
        <f t="shared" si="0"/>
        <v>0</v>
      </c>
    </row>
    <row r="56" spans="2:6" s="7" customFormat="1" x14ac:dyDescent="0.25">
      <c r="B56" s="139">
        <v>59</v>
      </c>
      <c r="C56" s="54"/>
      <c r="D56" s="140"/>
      <c r="E56" s="10"/>
      <c r="F56" s="133">
        <f t="shared" si="0"/>
        <v>0</v>
      </c>
    </row>
    <row r="57" spans="2:6" s="7" customFormat="1" x14ac:dyDescent="0.25">
      <c r="B57" s="139">
        <v>60</v>
      </c>
      <c r="C57" s="54"/>
      <c r="D57" s="140"/>
      <c r="E57" s="10"/>
      <c r="F57" s="133">
        <f t="shared" si="0"/>
        <v>0</v>
      </c>
    </row>
    <row r="58" spans="2:6" s="7" customFormat="1" x14ac:dyDescent="0.25">
      <c r="B58" s="139">
        <v>61</v>
      </c>
      <c r="C58" s="54"/>
      <c r="D58" s="140"/>
      <c r="E58" s="10"/>
      <c r="F58" s="133">
        <f t="shared" si="0"/>
        <v>0</v>
      </c>
    </row>
    <row r="59" spans="2:6" s="7" customFormat="1" x14ac:dyDescent="0.25">
      <c r="B59" s="139">
        <v>62</v>
      </c>
      <c r="C59" s="54"/>
      <c r="D59" s="140"/>
      <c r="E59" s="10"/>
      <c r="F59" s="133">
        <f t="shared" si="0"/>
        <v>0</v>
      </c>
    </row>
    <row r="60" spans="2:6" s="7" customFormat="1" x14ac:dyDescent="0.25">
      <c r="B60" s="139">
        <v>63</v>
      </c>
      <c r="C60" s="54"/>
      <c r="D60" s="140"/>
      <c r="E60" s="10"/>
      <c r="F60" s="133">
        <f t="shared" si="0"/>
        <v>0</v>
      </c>
    </row>
    <row r="61" spans="2:6" s="7" customFormat="1" x14ac:dyDescent="0.25">
      <c r="B61" s="139">
        <v>64</v>
      </c>
      <c r="C61" s="54"/>
      <c r="D61" s="140"/>
      <c r="E61" s="10"/>
      <c r="F61" s="133">
        <f t="shared" si="0"/>
        <v>0</v>
      </c>
    </row>
    <row r="62" spans="2:6" s="7" customFormat="1" x14ac:dyDescent="0.25">
      <c r="B62" s="139">
        <v>65</v>
      </c>
      <c r="C62" s="54"/>
      <c r="D62" s="140"/>
      <c r="E62" s="10"/>
      <c r="F62" s="133">
        <f t="shared" si="0"/>
        <v>0</v>
      </c>
    </row>
    <row r="63" spans="2:6" s="7" customFormat="1" x14ac:dyDescent="0.25">
      <c r="B63" s="139">
        <v>66</v>
      </c>
      <c r="C63" s="54"/>
      <c r="D63" s="140"/>
      <c r="E63" s="10"/>
      <c r="F63" s="133">
        <f t="shared" si="0"/>
        <v>0</v>
      </c>
    </row>
    <row r="64" spans="2:6" s="7" customFormat="1" x14ac:dyDescent="0.25">
      <c r="B64" s="139">
        <v>67</v>
      </c>
      <c r="C64" s="54"/>
      <c r="D64" s="140"/>
      <c r="E64" s="10"/>
      <c r="F64" s="133">
        <f t="shared" si="0"/>
        <v>0</v>
      </c>
    </row>
    <row r="65" spans="2:7" s="7" customFormat="1" x14ac:dyDescent="0.25">
      <c r="B65" s="139">
        <v>68</v>
      </c>
      <c r="C65" s="54"/>
      <c r="D65" s="140"/>
      <c r="E65" s="10"/>
      <c r="F65" s="133">
        <f t="shared" si="0"/>
        <v>0</v>
      </c>
    </row>
    <row r="66" spans="2:7" s="7" customFormat="1" x14ac:dyDescent="0.25">
      <c r="B66" s="139">
        <v>69</v>
      </c>
      <c r="C66" s="54"/>
      <c r="D66" s="140"/>
      <c r="E66" s="10"/>
      <c r="F66" s="133">
        <f t="shared" si="0"/>
        <v>0</v>
      </c>
    </row>
    <row r="67" spans="2:7" s="7" customFormat="1" x14ac:dyDescent="0.25">
      <c r="B67" s="139">
        <v>70</v>
      </c>
      <c r="C67" s="54"/>
      <c r="D67" s="140"/>
      <c r="E67" s="10"/>
      <c r="F67" s="133">
        <f t="shared" si="0"/>
        <v>0</v>
      </c>
    </row>
    <row r="68" spans="2:7" s="7" customFormat="1" x14ac:dyDescent="0.25">
      <c r="B68" s="139">
        <v>71</v>
      </c>
      <c r="C68" s="54"/>
      <c r="D68" s="140"/>
      <c r="E68" s="10"/>
      <c r="F68" s="133">
        <f t="shared" si="0"/>
        <v>0</v>
      </c>
    </row>
    <row r="69" spans="2:7" s="7" customFormat="1" x14ac:dyDescent="0.25">
      <c r="B69" s="139">
        <v>72</v>
      </c>
      <c r="C69" s="54"/>
      <c r="D69" s="140"/>
      <c r="E69" s="10"/>
      <c r="F69" s="133">
        <f t="shared" si="0"/>
        <v>0</v>
      </c>
    </row>
    <row r="70" spans="2:7" s="7" customFormat="1" x14ac:dyDescent="0.25">
      <c r="B70" s="139">
        <v>73</v>
      </c>
      <c r="C70" s="54"/>
      <c r="D70" s="140"/>
      <c r="E70" s="10"/>
      <c r="F70" s="133">
        <f t="shared" si="0"/>
        <v>0</v>
      </c>
    </row>
    <row r="71" spans="2:7" s="7" customFormat="1" x14ac:dyDescent="0.25">
      <c r="B71" s="139">
        <v>74</v>
      </c>
      <c r="C71" s="54"/>
      <c r="D71" s="140"/>
      <c r="E71" s="10"/>
      <c r="F71" s="133">
        <f t="shared" si="0"/>
        <v>0</v>
      </c>
    </row>
    <row r="72" spans="2:7" s="7" customFormat="1" x14ac:dyDescent="0.25">
      <c r="B72" s="139">
        <v>75</v>
      </c>
      <c r="C72" s="54"/>
      <c r="D72" s="140"/>
      <c r="E72" s="10"/>
      <c r="F72" s="133">
        <f t="shared" ref="F72:F96" si="1">C72+5*D72</f>
        <v>0</v>
      </c>
    </row>
    <row r="73" spans="2:7" s="7" customFormat="1" x14ac:dyDescent="0.25">
      <c r="B73" s="139">
        <v>76</v>
      </c>
      <c r="C73" s="54"/>
      <c r="D73" s="140"/>
      <c r="E73" s="10"/>
      <c r="F73" s="133">
        <f t="shared" si="1"/>
        <v>0</v>
      </c>
    </row>
    <row r="74" spans="2:7" s="7" customFormat="1" x14ac:dyDescent="0.25">
      <c r="B74" s="139">
        <v>77</v>
      </c>
      <c r="C74" s="54"/>
      <c r="D74" s="140"/>
      <c r="E74" s="10"/>
      <c r="F74" s="133">
        <f t="shared" si="1"/>
        <v>0</v>
      </c>
      <c r="G74" s="32"/>
    </row>
    <row r="75" spans="2:7" s="7" customFormat="1" x14ac:dyDescent="0.25">
      <c r="B75" s="139">
        <v>78</v>
      </c>
      <c r="C75" s="54"/>
      <c r="D75" s="140"/>
      <c r="E75" s="10"/>
      <c r="F75" s="133">
        <f t="shared" si="1"/>
        <v>0</v>
      </c>
    </row>
    <row r="76" spans="2:7" s="7" customFormat="1" x14ac:dyDescent="0.25">
      <c r="B76" s="139">
        <v>79</v>
      </c>
      <c r="C76" s="54"/>
      <c r="D76" s="140"/>
      <c r="E76" s="10"/>
      <c r="F76" s="133">
        <f t="shared" si="1"/>
        <v>0</v>
      </c>
    </row>
    <row r="77" spans="2:7" s="7" customFormat="1" x14ac:dyDescent="0.25">
      <c r="B77" s="139">
        <v>80</v>
      </c>
      <c r="C77" s="54"/>
      <c r="D77" s="140"/>
      <c r="E77" s="10"/>
      <c r="F77" s="133">
        <f t="shared" si="1"/>
        <v>0</v>
      </c>
    </row>
    <row r="78" spans="2:7" s="7" customFormat="1" x14ac:dyDescent="0.25">
      <c r="B78" s="139">
        <v>81</v>
      </c>
      <c r="C78" s="54"/>
      <c r="D78" s="140"/>
      <c r="E78" s="10"/>
      <c r="F78" s="133">
        <f t="shared" si="1"/>
        <v>0</v>
      </c>
    </row>
    <row r="79" spans="2:7" s="7" customFormat="1" x14ac:dyDescent="0.25">
      <c r="B79" s="139">
        <v>82</v>
      </c>
      <c r="C79" s="54"/>
      <c r="D79" s="140"/>
      <c r="E79" s="10"/>
      <c r="F79" s="133">
        <f t="shared" si="1"/>
        <v>0</v>
      </c>
    </row>
    <row r="80" spans="2:7" s="7" customFormat="1" x14ac:dyDescent="0.25">
      <c r="B80" s="139">
        <v>83</v>
      </c>
      <c r="C80" s="54"/>
      <c r="D80" s="140"/>
      <c r="E80" s="10"/>
      <c r="F80" s="133">
        <f t="shared" si="1"/>
        <v>0</v>
      </c>
    </row>
    <row r="81" spans="2:6" s="7" customFormat="1" x14ac:dyDescent="0.25">
      <c r="B81" s="139">
        <v>84</v>
      </c>
      <c r="C81" s="54"/>
      <c r="D81" s="140"/>
      <c r="E81" s="10"/>
      <c r="F81" s="133">
        <f t="shared" si="1"/>
        <v>0</v>
      </c>
    </row>
    <row r="82" spans="2:6" s="7" customFormat="1" x14ac:dyDescent="0.25">
      <c r="B82" s="139">
        <v>85</v>
      </c>
      <c r="C82" s="54"/>
      <c r="D82" s="140"/>
      <c r="E82" s="10"/>
      <c r="F82" s="133">
        <f t="shared" si="1"/>
        <v>0</v>
      </c>
    </row>
    <row r="83" spans="2:6" s="7" customFormat="1" x14ac:dyDescent="0.25">
      <c r="B83" s="139">
        <v>86</v>
      </c>
      <c r="C83" s="54"/>
      <c r="D83" s="140"/>
      <c r="E83" s="10"/>
      <c r="F83" s="133">
        <f t="shared" si="1"/>
        <v>0</v>
      </c>
    </row>
    <row r="84" spans="2:6" s="7" customFormat="1" x14ac:dyDescent="0.25">
      <c r="B84" s="139">
        <v>87</v>
      </c>
      <c r="C84" s="54"/>
      <c r="D84" s="140"/>
      <c r="E84" s="10"/>
      <c r="F84" s="133">
        <f t="shared" si="1"/>
        <v>0</v>
      </c>
    </row>
    <row r="85" spans="2:6" s="7" customFormat="1" x14ac:dyDescent="0.25">
      <c r="B85" s="139">
        <v>88</v>
      </c>
      <c r="C85" s="54"/>
      <c r="D85" s="140"/>
      <c r="E85" s="10"/>
      <c r="F85" s="133">
        <f t="shared" si="1"/>
        <v>0</v>
      </c>
    </row>
    <row r="86" spans="2:6" s="7" customFormat="1" x14ac:dyDescent="0.25">
      <c r="B86" s="139">
        <v>89</v>
      </c>
      <c r="C86" s="54"/>
      <c r="D86" s="140"/>
      <c r="E86" s="10"/>
      <c r="F86" s="133">
        <f t="shared" si="1"/>
        <v>0</v>
      </c>
    </row>
    <row r="87" spans="2:6" s="7" customFormat="1" x14ac:dyDescent="0.25">
      <c r="B87" s="139">
        <v>90</v>
      </c>
      <c r="C87" s="54"/>
      <c r="D87" s="140"/>
      <c r="E87" s="10"/>
      <c r="F87" s="133">
        <f t="shared" si="1"/>
        <v>0</v>
      </c>
    </row>
    <row r="88" spans="2:6" s="7" customFormat="1" x14ac:dyDescent="0.25">
      <c r="B88" s="139">
        <v>91</v>
      </c>
      <c r="C88" s="54"/>
      <c r="D88" s="140"/>
      <c r="E88" s="10"/>
      <c r="F88" s="133">
        <f t="shared" si="1"/>
        <v>0</v>
      </c>
    </row>
    <row r="89" spans="2:6" s="7" customFormat="1" x14ac:dyDescent="0.25">
      <c r="B89" s="139">
        <v>92</v>
      </c>
      <c r="C89" s="54"/>
      <c r="D89" s="140"/>
      <c r="E89" s="10"/>
      <c r="F89" s="133">
        <f t="shared" si="1"/>
        <v>0</v>
      </c>
    </row>
    <row r="90" spans="2:6" s="7" customFormat="1" x14ac:dyDescent="0.25">
      <c r="B90" s="139">
        <v>93</v>
      </c>
      <c r="C90" s="54"/>
      <c r="D90" s="140"/>
      <c r="E90" s="10"/>
      <c r="F90" s="133">
        <f t="shared" si="1"/>
        <v>0</v>
      </c>
    </row>
    <row r="91" spans="2:6" s="7" customFormat="1" x14ac:dyDescent="0.25">
      <c r="B91" s="139">
        <v>94</v>
      </c>
      <c r="C91" s="54"/>
      <c r="D91" s="140"/>
      <c r="E91" s="10"/>
      <c r="F91" s="133">
        <f t="shared" si="1"/>
        <v>0</v>
      </c>
    </row>
    <row r="92" spans="2:6" s="7" customFormat="1" x14ac:dyDescent="0.25">
      <c r="B92" s="139">
        <v>95</v>
      </c>
      <c r="C92" s="54"/>
      <c r="D92" s="140"/>
      <c r="E92" s="10"/>
      <c r="F92" s="133">
        <f t="shared" si="1"/>
        <v>0</v>
      </c>
    </row>
    <row r="93" spans="2:6" s="7" customFormat="1" x14ac:dyDescent="0.25">
      <c r="B93" s="139">
        <v>96</v>
      </c>
      <c r="C93" s="54"/>
      <c r="D93" s="140"/>
      <c r="E93" s="10"/>
      <c r="F93" s="133">
        <f t="shared" si="1"/>
        <v>0</v>
      </c>
    </row>
    <row r="94" spans="2:6" s="7" customFormat="1" x14ac:dyDescent="0.25">
      <c r="B94" s="139">
        <v>97</v>
      </c>
      <c r="C94" s="54"/>
      <c r="D94" s="140"/>
      <c r="E94" s="10"/>
      <c r="F94" s="133">
        <f t="shared" si="1"/>
        <v>0</v>
      </c>
    </row>
    <row r="95" spans="2:6" s="7" customFormat="1" x14ac:dyDescent="0.25">
      <c r="B95" s="139">
        <v>98</v>
      </c>
      <c r="C95" s="54"/>
      <c r="D95" s="140"/>
      <c r="E95" s="10"/>
      <c r="F95" s="133">
        <f t="shared" si="1"/>
        <v>0</v>
      </c>
    </row>
    <row r="96" spans="2:6" s="7" customFormat="1" x14ac:dyDescent="0.25">
      <c r="B96" s="139">
        <v>99</v>
      </c>
      <c r="C96" s="54"/>
      <c r="D96" s="140"/>
      <c r="E96" s="10"/>
      <c r="F96" s="133">
        <f t="shared" si="1"/>
        <v>0</v>
      </c>
    </row>
    <row r="97" spans="2:6" s="7" customFormat="1" x14ac:dyDescent="0.25">
      <c r="B97" s="141" t="s">
        <v>57</v>
      </c>
      <c r="C97" s="43">
        <f>SUM(C7:C96)</f>
        <v>0</v>
      </c>
      <c r="D97" s="142">
        <f>SUM(D7:D96)</f>
        <v>0</v>
      </c>
      <c r="E97" s="10"/>
      <c r="F97" s="142">
        <f>SUM(F7:F96)</f>
        <v>0</v>
      </c>
    </row>
  </sheetData>
  <sheetProtection algorithmName="SHA-512" hashValue="+5Sy+5eH+3Ri6K2wWObD1l2jI2CuTRgAQesiuUF1eZgiV3Q9cPdi5BvxfL4aMh1MrlDvrIrsi2mfi67dTpNuLQ==" saltValue="zA9Zh9XqXnNCDFKwMCetTw==" spinCount="100000" sheet="1" objects="1" scenarios="1"/>
  <mergeCells count="1">
    <mergeCell ref="B2:F2"/>
  </mergeCells>
  <phoneticPr fontId="7" type="noConversion"/>
  <pageMargins left="0.78740157480314965" right="0.78740157480314965" top="0.98425196850393704" bottom="0.98425196850393704" header="0.51181102362204722" footer="0.51181102362204722"/>
  <pageSetup paperSize="9" scale="89" fitToHeight="2" orientation="portrait" r:id="rId1"/>
  <headerFooter alignWithMargins="0">
    <oddHeader>&amp;L&amp;"Aptos"&amp;10&amp;K2FB5E4 | DNB UNRESTRICTED |&amp;1#_x000D_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rgb="FFCCFFFF"/>
    <pageSetUpPr fitToPage="1"/>
  </sheetPr>
  <dimension ref="B2:I25"/>
  <sheetViews>
    <sheetView showGridLines="0" zoomScaleNormal="100" workbookViewId="0">
      <pane ySplit="2" topLeftCell="A3" activePane="bottomLeft" state="frozen"/>
      <selection pane="bottomLeft" activeCell="E40" sqref="E40"/>
    </sheetView>
  </sheetViews>
  <sheetFormatPr defaultColWidth="9.140625" defaultRowHeight="12.75" x14ac:dyDescent="0.2"/>
  <cols>
    <col min="1" max="1" width="3.28515625" style="12" customWidth="1"/>
    <col min="2" max="2" width="36.140625" style="21" bestFit="1" customWidth="1"/>
    <col min="3" max="3" width="24.7109375" style="22" customWidth="1"/>
    <col min="4" max="5" width="24.7109375" style="12" customWidth="1"/>
    <col min="6" max="6" width="2.28515625" style="12" customWidth="1"/>
    <col min="7" max="9" width="24.7109375" style="12" customWidth="1"/>
    <col min="10" max="16384" width="9.140625" style="12"/>
  </cols>
  <sheetData>
    <row r="2" spans="2:9" s="13" customFormat="1" ht="29.25" customHeight="1" x14ac:dyDescent="0.4">
      <c r="B2" s="193" t="s">
        <v>58</v>
      </c>
      <c r="C2" s="194"/>
      <c r="D2" s="194"/>
      <c r="E2" s="194"/>
      <c r="F2" s="194"/>
      <c r="G2" s="194"/>
      <c r="H2" s="194"/>
      <c r="I2" s="195"/>
    </row>
    <row r="5" spans="2:9" ht="15" x14ac:dyDescent="0.2">
      <c r="C5" s="46" t="s">
        <v>59</v>
      </c>
      <c r="D5" s="46" t="s">
        <v>60</v>
      </c>
      <c r="E5" s="47" t="s">
        <v>61</v>
      </c>
    </row>
    <row r="6" spans="2:9" ht="19.5" x14ac:dyDescent="0.35">
      <c r="B6" s="45" t="s">
        <v>62</v>
      </c>
      <c r="C6" s="143">
        <f>1.2*C13</f>
        <v>0</v>
      </c>
      <c r="D6" s="143">
        <f>1.2*G13</f>
        <v>0</v>
      </c>
      <c r="E6" s="133">
        <f>SQRT(C6^2+D6^2)</f>
        <v>0</v>
      </c>
      <c r="G6" s="15" t="s">
        <v>63</v>
      </c>
    </row>
    <row r="7" spans="2:9" ht="18.75" customHeight="1" x14ac:dyDescent="0.2">
      <c r="B7" s="45" t="s">
        <v>64</v>
      </c>
      <c r="C7" s="133">
        <f>C6-C8</f>
        <v>0</v>
      </c>
      <c r="D7" s="133">
        <f>D6-D8</f>
        <v>0</v>
      </c>
      <c r="E7" s="133">
        <f>E6-E8</f>
        <v>0</v>
      </c>
    </row>
    <row r="8" spans="2:9" ht="19.5" x14ac:dyDescent="0.35">
      <c r="B8" s="45" t="s">
        <v>65</v>
      </c>
      <c r="C8" s="143">
        <f>MAX(D18:E18)</f>
        <v>0</v>
      </c>
      <c r="D8" s="143">
        <f>MAX(H18:I18)</f>
        <v>0</v>
      </c>
      <c r="E8" s="133">
        <f>SQRT(C8^2+D8^2)</f>
        <v>0</v>
      </c>
      <c r="G8" s="15" t="s">
        <v>66</v>
      </c>
    </row>
    <row r="9" spans="2:9" ht="29.25" customHeight="1" x14ac:dyDescent="0.2">
      <c r="D9" s="24"/>
      <c r="E9" s="23"/>
    </row>
    <row r="10" spans="2:9" ht="21.75" customHeight="1" x14ac:dyDescent="0.2">
      <c r="C10" s="190" t="s">
        <v>59</v>
      </c>
      <c r="D10" s="191"/>
      <c r="E10" s="192"/>
      <c r="G10" s="190" t="s">
        <v>60</v>
      </c>
      <c r="H10" s="191"/>
      <c r="I10" s="192"/>
    </row>
    <row r="11" spans="2:9" ht="16.5" customHeight="1" x14ac:dyDescent="0.2">
      <c r="B11" s="12"/>
      <c r="C11" s="144" t="s">
        <v>57</v>
      </c>
      <c r="D11" s="144" t="s">
        <v>67</v>
      </c>
      <c r="E11" s="144" t="s">
        <v>68</v>
      </c>
      <c r="G11" s="144" t="s">
        <v>57</v>
      </c>
      <c r="H11" s="144" t="s">
        <v>67</v>
      </c>
      <c r="I11" s="144" t="s">
        <v>68</v>
      </c>
    </row>
    <row r="12" spans="2:9" ht="24" customHeight="1" x14ac:dyDescent="0.2">
      <c r="B12" s="145" t="s">
        <v>69</v>
      </c>
      <c r="C12" s="34">
        <f>'Invoer Natuurrampen'!C97*1000</f>
        <v>0</v>
      </c>
      <c r="D12" s="146"/>
      <c r="E12" s="146"/>
      <c r="G12" s="33">
        <f>'Invoer Natuurrampen'!F97*1000</f>
        <v>0</v>
      </c>
      <c r="H12" s="146"/>
      <c r="I12" s="146"/>
    </row>
    <row r="13" spans="2:9" ht="24" customHeight="1" x14ac:dyDescent="0.2">
      <c r="B13" s="145" t="s">
        <v>70</v>
      </c>
      <c r="C13" s="34">
        <f t="array" ref="C13">WS_CRESTA_NL!market_factor*SQRT(MMULT(TRANSPOSE(WS_NL_total*WS_CRESTA_NL!cresta_factor),MMULT(WS_CRESTA_NL!aggregation_matrix,WS_NL_total*WS_CRESTA_NL!cresta_factor)))*1000</f>
        <v>0</v>
      </c>
      <c r="D13" s="146"/>
      <c r="E13" s="146"/>
      <c r="G13" s="133">
        <f t="array" ref="G13">HA_CRESTA_NL!market_factor*SQRT(MMULT(TRANSPOSE(HA_NL_total*HA_CRESTA_NL!cresta_factor),MMULT(HA_CRESTA_NL!aggregation_matrix,HA_NL_total*HA_CRESTA_NL!cresta_factor)))*1000</f>
        <v>0</v>
      </c>
      <c r="H13" s="146"/>
      <c r="I13" s="146"/>
    </row>
    <row r="14" spans="2:9" ht="24" customHeight="1" x14ac:dyDescent="0.2">
      <c r="B14" s="145" t="s">
        <v>71</v>
      </c>
      <c r="C14" s="146"/>
      <c r="D14" s="133">
        <f>D23*C13</f>
        <v>0</v>
      </c>
      <c r="E14" s="133">
        <f>E23*C13</f>
        <v>0</v>
      </c>
      <c r="G14" s="146"/>
      <c r="H14" s="133">
        <f>H23*G13</f>
        <v>0</v>
      </c>
      <c r="I14" s="133">
        <f>I23*G13</f>
        <v>0</v>
      </c>
    </row>
    <row r="15" spans="2:9" ht="24" customHeight="1" x14ac:dyDescent="0.2">
      <c r="B15" s="145" t="s">
        <v>72</v>
      </c>
      <c r="C15" s="146"/>
      <c r="D15" s="140"/>
      <c r="E15" s="140"/>
      <c r="G15" s="146"/>
      <c r="H15" s="140"/>
      <c r="I15" s="140"/>
    </row>
    <row r="16" spans="2:9" ht="24" customHeight="1" x14ac:dyDescent="0.2">
      <c r="B16" s="145" t="s">
        <v>73</v>
      </c>
      <c r="C16" s="146"/>
      <c r="D16" s="133">
        <f>D24*C13</f>
        <v>0</v>
      </c>
      <c r="E16" s="133">
        <f>E24*C13</f>
        <v>0</v>
      </c>
      <c r="G16" s="146"/>
      <c r="H16" s="133">
        <f>H24*G13</f>
        <v>0</v>
      </c>
      <c r="I16" s="133">
        <f>I24*G13</f>
        <v>0</v>
      </c>
    </row>
    <row r="17" spans="2:9" ht="24" customHeight="1" x14ac:dyDescent="0.2">
      <c r="B17" s="147" t="s">
        <v>74</v>
      </c>
      <c r="C17" s="146"/>
      <c r="D17" s="140"/>
      <c r="E17" s="140"/>
      <c r="G17" s="146"/>
      <c r="H17" s="140"/>
      <c r="I17" s="140"/>
    </row>
    <row r="18" spans="2:9" ht="24" customHeight="1" x14ac:dyDescent="0.2">
      <c r="B18" s="145" t="s">
        <v>75</v>
      </c>
      <c r="C18" s="146"/>
      <c r="D18" s="133">
        <f>D14-D15+D16-D17</f>
        <v>0</v>
      </c>
      <c r="E18" s="133">
        <f>E14-E15+E16-E17</f>
        <v>0</v>
      </c>
      <c r="G18" s="146"/>
      <c r="H18" s="133">
        <f>H14-H15+H16-H17</f>
        <v>0</v>
      </c>
      <c r="I18" s="133">
        <f>I14-I15+I16-I17</f>
        <v>0</v>
      </c>
    </row>
    <row r="20" spans="2:9" x14ac:dyDescent="0.2">
      <c r="B20" s="113" t="s">
        <v>76</v>
      </c>
    </row>
    <row r="21" spans="2:9" ht="12.75" customHeight="1" x14ac:dyDescent="0.2"/>
    <row r="22" spans="2:9" ht="19.5" customHeight="1" x14ac:dyDescent="0.2">
      <c r="B22" s="12"/>
      <c r="C22" s="148"/>
      <c r="D22" s="144" t="s">
        <v>67</v>
      </c>
      <c r="E22" s="144" t="s">
        <v>68</v>
      </c>
      <c r="F22" s="29"/>
      <c r="G22" s="144"/>
      <c r="H22" s="144" t="s">
        <v>67</v>
      </c>
      <c r="I22" s="144" t="s">
        <v>68</v>
      </c>
    </row>
    <row r="23" spans="2:9" ht="18" customHeight="1" x14ac:dyDescent="0.2">
      <c r="B23" s="12"/>
      <c r="C23" s="144" t="s">
        <v>77</v>
      </c>
      <c r="D23" s="149">
        <v>0.8</v>
      </c>
      <c r="E23" s="149">
        <v>1</v>
      </c>
      <c r="F23" s="29"/>
      <c r="G23" s="144" t="s">
        <v>77</v>
      </c>
      <c r="H23" s="149">
        <v>0.7</v>
      </c>
      <c r="I23" s="149">
        <v>1</v>
      </c>
    </row>
    <row r="24" spans="2:9" ht="19.5" customHeight="1" x14ac:dyDescent="0.2">
      <c r="B24" s="12"/>
      <c r="C24" s="144" t="s">
        <v>78</v>
      </c>
      <c r="D24" s="149">
        <v>0.4</v>
      </c>
      <c r="E24" s="149">
        <v>0.2</v>
      </c>
      <c r="F24" s="29"/>
      <c r="G24" s="144" t="s">
        <v>78</v>
      </c>
      <c r="H24" s="149">
        <v>0.5</v>
      </c>
      <c r="I24" s="149">
        <v>0.2</v>
      </c>
    </row>
    <row r="25" spans="2:9" x14ac:dyDescent="0.2">
      <c r="B25" s="12"/>
      <c r="C25" s="21"/>
      <c r="D25" s="22"/>
    </row>
  </sheetData>
  <sheetProtection algorithmName="SHA-512" hashValue="W4yNLUXG/rGOsrhJtjwGOyetT2pQ5gMHKKuEaXK5YjOT0pKPlkU2a3acVpTzPZXnwHXRTzLQB6NS/JZatVGyQA==" saltValue="tU/ZxQbifJ87R5NZOAGpsQ==" spinCount="100000" sheet="1" objects="1" scenarios="1"/>
  <mergeCells count="3">
    <mergeCell ref="C10:E10"/>
    <mergeCell ref="G10:I10"/>
    <mergeCell ref="B2:I2"/>
  </mergeCells>
  <phoneticPr fontId="4" type="noConversion"/>
  <pageMargins left="0.78740157480314965" right="0.78740157480314965" top="0.98425196850393704" bottom="0.98425196850393704" header="0.51181102362204722" footer="0.51181102362204722"/>
  <pageSetup paperSize="9" scale="61" fitToHeight="2" orientation="portrait" r:id="rId1"/>
  <headerFooter alignWithMargins="0">
    <oddHeader>&amp;L&amp;"Aptos"&amp;10&amp;K2FB5E4 | DNB UNRESTRICTED |&amp;1#_x000D_</oddHeader>
  </headerFooter>
  <ignoredErrors>
    <ignoredError sqref="E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21">
    <tabColor theme="9" tint="0.59999389629810485"/>
    <pageSetUpPr fitToPage="1"/>
  </sheetPr>
  <dimension ref="B2:F21"/>
  <sheetViews>
    <sheetView showGridLines="0" zoomScale="90" zoomScaleNormal="90" workbookViewId="0">
      <pane ySplit="2" topLeftCell="A3" activePane="bottomLeft" state="frozen"/>
      <selection pane="bottomLeft"/>
    </sheetView>
  </sheetViews>
  <sheetFormatPr defaultColWidth="9.140625" defaultRowHeight="12.75" x14ac:dyDescent="0.2"/>
  <cols>
    <col min="1" max="1" width="4.85546875" customWidth="1"/>
    <col min="2" max="2" width="34.28515625" style="9" customWidth="1"/>
    <col min="3" max="3" width="23.42578125" customWidth="1"/>
    <col min="4" max="4" width="4.140625" customWidth="1"/>
    <col min="5" max="5" width="64" customWidth="1"/>
    <col min="6" max="6" width="7.28515625" customWidth="1"/>
  </cols>
  <sheetData>
    <row r="2" spans="2:6" ht="29.25" customHeight="1" x14ac:dyDescent="0.2">
      <c r="B2" s="196" t="s">
        <v>79</v>
      </c>
      <c r="C2" s="197"/>
      <c r="D2" s="197"/>
      <c r="E2" s="197"/>
    </row>
    <row r="3" spans="2:6" x14ac:dyDescent="0.2">
      <c r="E3" s="8"/>
    </row>
    <row r="4" spans="2:6" ht="17.25" customHeight="1" x14ac:dyDescent="0.2"/>
    <row r="5" spans="2:6" ht="18" customHeight="1" x14ac:dyDescent="0.2">
      <c r="B5" s="3"/>
    </row>
    <row r="6" spans="2:6" ht="20.25" customHeight="1" x14ac:dyDescent="0.2">
      <c r="C6" s="150" t="s">
        <v>80</v>
      </c>
      <c r="E6" s="150" t="s">
        <v>81</v>
      </c>
    </row>
    <row r="7" spans="2:6" ht="28.5" customHeight="1" x14ac:dyDescent="0.2">
      <c r="B7" s="147" t="s">
        <v>82</v>
      </c>
      <c r="C7" s="52"/>
      <c r="E7" s="198" t="s">
        <v>83</v>
      </c>
    </row>
    <row r="8" spans="2:6" ht="29.25" customHeight="1" x14ac:dyDescent="0.2">
      <c r="B8" s="147" t="s">
        <v>84</v>
      </c>
      <c r="C8" s="54"/>
      <c r="E8" s="199"/>
    </row>
    <row r="10" spans="2:6" x14ac:dyDescent="0.2">
      <c r="B10" s="56" t="s">
        <v>85</v>
      </c>
    </row>
    <row r="11" spans="2:6" x14ac:dyDescent="0.2">
      <c r="B11" s="30"/>
    </row>
    <row r="12" spans="2:6" x14ac:dyDescent="0.2">
      <c r="F12" s="27"/>
    </row>
    <row r="13" spans="2:6" ht="19.5" x14ac:dyDescent="0.35">
      <c r="B13" s="45" t="s">
        <v>86</v>
      </c>
      <c r="C13" s="143">
        <f>C7</f>
        <v>0</v>
      </c>
      <c r="E13" s="61" t="s">
        <v>87</v>
      </c>
    </row>
    <row r="14" spans="2:6" ht="18.75" customHeight="1" x14ac:dyDescent="0.2">
      <c r="B14" s="45" t="s">
        <v>64</v>
      </c>
      <c r="C14" s="133">
        <f>C8</f>
        <v>0</v>
      </c>
    </row>
    <row r="15" spans="2:6" ht="19.5" x14ac:dyDescent="0.35">
      <c r="B15" s="45" t="s">
        <v>88</v>
      </c>
      <c r="C15" s="143">
        <f>C13-C14</f>
        <v>0</v>
      </c>
      <c r="E15" s="61" t="s">
        <v>89</v>
      </c>
    </row>
    <row r="18" spans="2:5" x14ac:dyDescent="0.2">
      <c r="B18" s="56" t="s">
        <v>90</v>
      </c>
    </row>
    <row r="19" spans="2:5" x14ac:dyDescent="0.2">
      <c r="B19" s="31"/>
    </row>
    <row r="20" spans="2:5" ht="30.75" customHeight="1" x14ac:dyDescent="0.2">
      <c r="B20" s="147" t="s">
        <v>91</v>
      </c>
      <c r="C20" s="140"/>
    </row>
    <row r="21" spans="2:5" ht="40.5" customHeight="1" x14ac:dyDescent="0.2">
      <c r="B21" s="147" t="s">
        <v>92</v>
      </c>
      <c r="C21" s="140"/>
      <c r="E21" s="127" t="s">
        <v>93</v>
      </c>
    </row>
  </sheetData>
  <sheetProtection algorithmName="SHA-512" hashValue="982cFKgoDEHSM9kUp3FJH0pCoNfVzotzjkeD0vemqxzmcQWsFyMykcVPT334jruEnrt/F0wEIRVovLiJizfNxQ==" saltValue="KfdayjOaEArvs7lv6M9uYQ==" spinCount="100000" sheet="1" objects="1" scenarios="1"/>
  <mergeCells count="2">
    <mergeCell ref="B2:E2"/>
    <mergeCell ref="E7:E8"/>
  </mergeCells>
  <dataValidations count="2">
    <dataValidation type="whole" operator="greaterThan" allowBlank="1" showInputMessage="1" showErrorMessage="1" error="In deze cel mag geen waarde 0 worden ingevuld!" sqref="C20" xr:uid="{00000000-0002-0000-0300-000000000000}">
      <formula1>0</formula1>
    </dataValidation>
    <dataValidation type="whole" operator="greaterThan" allowBlank="1" showInputMessage="1" showErrorMessage="1" error="De waarde in deze cel moet groter zijn dan de waarde van cel C20!" sqref="C21" xr:uid="{00000000-0002-0000-0300-000001000000}">
      <formula1>C20</formula1>
    </dataValidation>
  </dataValidations>
  <pageMargins left="0.78740157480314965" right="0.78740157480314965" top="0.98425196850393704" bottom="0.98425196850393704" header="0.51181102362204722" footer="0.51181102362204722"/>
  <pageSetup paperSize="9" scale="67" fitToHeight="2" orientation="portrait" r:id="rId1"/>
  <headerFooter alignWithMargins="0">
    <oddHeader>&amp;L&amp;"Aptos"&amp;10&amp;K2FB5E4 | DNB UNRESTRICTED |&amp;1#_x000D_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7" tint="0.59999389629810485"/>
    <pageSetUpPr fitToPage="1"/>
  </sheetPr>
  <dimension ref="B2:K36"/>
  <sheetViews>
    <sheetView showGridLines="0" topLeftCell="C1" zoomScale="90" zoomScaleNormal="90" workbookViewId="0">
      <pane ySplit="2" topLeftCell="A3" activePane="bottomLeft" state="frozen"/>
      <selection pane="bottomLeft"/>
    </sheetView>
  </sheetViews>
  <sheetFormatPr defaultColWidth="9.140625" defaultRowHeight="12.75" x14ac:dyDescent="0.2"/>
  <cols>
    <col min="1" max="1" width="3.42578125" customWidth="1"/>
    <col min="2" max="2" width="56.140625" customWidth="1"/>
    <col min="3" max="3" width="19.5703125" customWidth="1"/>
    <col min="4" max="4" width="16.140625" customWidth="1"/>
    <col min="5" max="5" width="18.140625" customWidth="1"/>
    <col min="6" max="6" width="17.7109375" customWidth="1"/>
    <col min="7" max="7" width="3.85546875" customWidth="1"/>
    <col min="8" max="8" width="28.140625" customWidth="1"/>
    <col min="9" max="9" width="25.42578125" customWidth="1"/>
    <col min="10" max="10" width="10.5703125" customWidth="1"/>
    <col min="11" max="11" width="9.85546875" customWidth="1"/>
  </cols>
  <sheetData>
    <row r="2" spans="2:11" ht="28.5" customHeight="1" x14ac:dyDescent="0.2">
      <c r="B2" s="200" t="s">
        <v>94</v>
      </c>
      <c r="C2" s="201"/>
      <c r="D2" s="201"/>
      <c r="E2" s="201"/>
      <c r="F2" s="202"/>
    </row>
    <row r="3" spans="2:11" ht="27" customHeight="1" x14ac:dyDescent="0.2">
      <c r="G3" s="57"/>
      <c r="H3" s="57"/>
      <c r="I3" s="57"/>
    </row>
    <row r="4" spans="2:11" ht="42" customHeight="1" x14ac:dyDescent="0.2">
      <c r="B4" s="150" t="s">
        <v>95</v>
      </c>
      <c r="C4" s="150" t="s">
        <v>96</v>
      </c>
      <c r="D4" s="150" t="s">
        <v>97</v>
      </c>
      <c r="E4" s="150" t="s">
        <v>98</v>
      </c>
      <c r="F4" s="150" t="s">
        <v>99</v>
      </c>
      <c r="G4" s="57"/>
      <c r="H4" s="151" t="s">
        <v>100</v>
      </c>
      <c r="I4" s="151" t="s">
        <v>101</v>
      </c>
      <c r="J4" s="151" t="s">
        <v>102</v>
      </c>
      <c r="K4" s="151" t="s">
        <v>103</v>
      </c>
    </row>
    <row r="5" spans="2:11" ht="19.5" customHeight="1" x14ac:dyDescent="0.2">
      <c r="B5" s="116"/>
      <c r="C5" s="152"/>
      <c r="D5" s="153"/>
      <c r="E5" s="53"/>
      <c r="F5" s="154"/>
      <c r="G5" s="58"/>
      <c r="H5" s="151">
        <v>0</v>
      </c>
      <c r="I5" s="155" t="s">
        <v>104</v>
      </c>
      <c r="J5" s="155" t="s">
        <v>105</v>
      </c>
      <c r="K5" s="155" t="s">
        <v>106</v>
      </c>
    </row>
    <row r="6" spans="2:11" ht="15.75" customHeight="1" x14ac:dyDescent="0.2">
      <c r="B6" s="156"/>
      <c r="C6" s="152"/>
      <c r="D6" s="153"/>
      <c r="E6" s="140"/>
      <c r="F6" s="154"/>
      <c r="G6" s="58"/>
      <c r="H6" s="151">
        <v>1</v>
      </c>
      <c r="I6" s="155" t="s">
        <v>107</v>
      </c>
      <c r="J6" s="155" t="s">
        <v>108</v>
      </c>
      <c r="K6" s="155" t="s">
        <v>109</v>
      </c>
    </row>
    <row r="7" spans="2:11" ht="17.25" customHeight="1" x14ac:dyDescent="0.2">
      <c r="B7" s="156"/>
      <c r="C7" s="152"/>
      <c r="D7" s="153"/>
      <c r="E7" s="140"/>
      <c r="F7" s="154"/>
      <c r="G7" s="58"/>
      <c r="H7" s="151">
        <v>2</v>
      </c>
      <c r="I7" s="155" t="s">
        <v>110</v>
      </c>
      <c r="J7" s="155" t="s">
        <v>110</v>
      </c>
      <c r="K7" s="155" t="s">
        <v>111</v>
      </c>
    </row>
    <row r="8" spans="2:11" ht="18" customHeight="1" x14ac:dyDescent="0.2">
      <c r="B8" s="156"/>
      <c r="C8" s="152"/>
      <c r="D8" s="153"/>
      <c r="E8" s="140"/>
      <c r="F8" s="154"/>
      <c r="G8" s="58"/>
      <c r="H8" s="151">
        <v>3</v>
      </c>
      <c r="I8" s="155" t="s">
        <v>112</v>
      </c>
      <c r="J8" s="155" t="s">
        <v>113</v>
      </c>
      <c r="K8" s="155" t="s">
        <v>114</v>
      </c>
    </row>
    <row r="9" spans="2:11" ht="18" customHeight="1" x14ac:dyDescent="0.2">
      <c r="B9" s="156"/>
      <c r="C9" s="152"/>
      <c r="D9" s="153"/>
      <c r="E9" s="140"/>
      <c r="F9" s="154"/>
      <c r="G9" s="58"/>
      <c r="H9" s="151">
        <v>4</v>
      </c>
      <c r="I9" s="155" t="s">
        <v>115</v>
      </c>
      <c r="J9" s="155" t="s">
        <v>116</v>
      </c>
      <c r="K9" s="155" t="s">
        <v>117</v>
      </c>
    </row>
    <row r="10" spans="2:11" ht="19.5" customHeight="1" x14ac:dyDescent="0.2">
      <c r="B10" s="156"/>
      <c r="C10" s="152"/>
      <c r="D10" s="153"/>
      <c r="E10" s="140"/>
      <c r="F10" s="154"/>
      <c r="G10" s="58"/>
      <c r="H10" s="151">
        <v>5</v>
      </c>
      <c r="I10" s="155" t="s">
        <v>118</v>
      </c>
      <c r="J10" s="155" t="s">
        <v>118</v>
      </c>
      <c r="K10" s="155" t="s">
        <v>119</v>
      </c>
    </row>
    <row r="11" spans="2:11" ht="15.75" customHeight="1" x14ac:dyDescent="0.2">
      <c r="B11" s="156"/>
      <c r="C11" s="152"/>
      <c r="D11" s="153"/>
      <c r="E11" s="140"/>
      <c r="F11" s="154"/>
      <c r="G11" s="58"/>
      <c r="H11" s="151">
        <v>6</v>
      </c>
      <c r="I11" s="155" t="s">
        <v>120</v>
      </c>
      <c r="J11" s="155" t="s">
        <v>120</v>
      </c>
      <c r="K11" s="155" t="s">
        <v>121</v>
      </c>
    </row>
    <row r="12" spans="2:11" ht="15.75" customHeight="1" x14ac:dyDescent="0.2">
      <c r="B12" s="156"/>
      <c r="C12" s="152"/>
      <c r="D12" s="153"/>
      <c r="E12" s="140"/>
      <c r="F12" s="154"/>
      <c r="G12" s="58"/>
    </row>
    <row r="13" spans="2:11" ht="15.75" customHeight="1" x14ac:dyDescent="0.2">
      <c r="B13" s="156"/>
      <c r="C13" s="152"/>
      <c r="D13" s="153"/>
      <c r="E13" s="140"/>
      <c r="F13" s="154"/>
      <c r="G13" s="58"/>
      <c r="H13" s="44" t="s">
        <v>122</v>
      </c>
    </row>
    <row r="14" spans="2:11" ht="15" customHeight="1" x14ac:dyDescent="0.2">
      <c r="B14" s="156"/>
      <c r="C14" s="152"/>
      <c r="D14" s="153"/>
      <c r="E14" s="140"/>
      <c r="F14" s="154"/>
      <c r="G14" s="58"/>
      <c r="H14" s="44" t="s">
        <v>123</v>
      </c>
    </row>
    <row r="15" spans="2:11" ht="15" customHeight="1" x14ac:dyDescent="0.2">
      <c r="B15" s="156"/>
      <c r="C15" s="152"/>
      <c r="D15" s="153"/>
      <c r="E15" s="140"/>
      <c r="F15" s="154"/>
      <c r="G15" s="58"/>
      <c r="H15" s="44" t="s">
        <v>124</v>
      </c>
    </row>
    <row r="16" spans="2:11" ht="14.25" customHeight="1" x14ac:dyDescent="0.2">
      <c r="B16" s="156"/>
      <c r="C16" s="152"/>
      <c r="D16" s="153"/>
      <c r="E16" s="140"/>
      <c r="F16" s="154"/>
      <c r="G16" s="58"/>
      <c r="H16" s="44"/>
    </row>
    <row r="17" spans="2:8" ht="15" customHeight="1" x14ac:dyDescent="0.2">
      <c r="B17" s="156"/>
      <c r="C17" s="152"/>
      <c r="D17" s="153"/>
      <c r="E17" s="140"/>
      <c r="F17" s="154"/>
      <c r="G17" s="58"/>
      <c r="H17" s="44" t="s">
        <v>125</v>
      </c>
    </row>
    <row r="18" spans="2:8" ht="16.5" customHeight="1" x14ac:dyDescent="0.2">
      <c r="B18" s="156"/>
      <c r="C18" s="152"/>
      <c r="D18" s="153"/>
      <c r="E18" s="140"/>
      <c r="F18" s="154"/>
      <c r="G18" s="58"/>
    </row>
    <row r="19" spans="2:8" ht="17.25" customHeight="1" x14ac:dyDescent="0.2">
      <c r="B19" s="156"/>
      <c r="C19" s="152"/>
      <c r="D19" s="153"/>
      <c r="E19" s="140"/>
      <c r="F19" s="154"/>
      <c r="G19" s="58"/>
      <c r="H19" s="44" t="s">
        <v>126</v>
      </c>
    </row>
    <row r="20" spans="2:8" ht="16.5" customHeight="1" x14ac:dyDescent="0.2">
      <c r="B20" s="156"/>
      <c r="C20" s="152"/>
      <c r="D20" s="153"/>
      <c r="E20" s="140"/>
      <c r="F20" s="154"/>
      <c r="G20" s="58"/>
      <c r="H20" s="44" t="s">
        <v>127</v>
      </c>
    </row>
    <row r="21" spans="2:8" x14ac:dyDescent="0.2">
      <c r="B21" s="156"/>
      <c r="C21" s="152"/>
      <c r="D21" s="153"/>
      <c r="E21" s="140"/>
      <c r="F21" s="154"/>
      <c r="G21" s="58"/>
      <c r="H21" s="44" t="s">
        <v>128</v>
      </c>
    </row>
    <row r="22" spans="2:8" ht="15.75" customHeight="1" x14ac:dyDescent="0.2">
      <c r="B22" s="156"/>
      <c r="C22" s="152"/>
      <c r="D22" s="153"/>
      <c r="E22" s="140"/>
      <c r="F22" s="154"/>
      <c r="G22" s="58"/>
      <c r="H22" s="44" t="s">
        <v>129</v>
      </c>
    </row>
    <row r="23" spans="2:8" ht="15" customHeight="1" x14ac:dyDescent="0.2">
      <c r="B23" s="156"/>
      <c r="C23" s="152"/>
      <c r="D23" s="153"/>
      <c r="E23" s="140"/>
      <c r="F23" s="154"/>
      <c r="G23" s="58"/>
    </row>
    <row r="24" spans="2:8" ht="18.75" customHeight="1" x14ac:dyDescent="0.2">
      <c r="B24" s="156"/>
      <c r="C24" s="152"/>
      <c r="D24" s="153"/>
      <c r="E24" s="140"/>
      <c r="F24" s="154"/>
      <c r="G24" s="58"/>
    </row>
    <row r="25" spans="2:8" x14ac:dyDescent="0.2">
      <c r="D25" s="117" t="s">
        <v>57</v>
      </c>
      <c r="E25" s="157">
        <f>SUM(E5:E24)</f>
        <v>0</v>
      </c>
      <c r="F25" s="158">
        <f>SUM(F5:F24)</f>
        <v>0</v>
      </c>
      <c r="H25" s="60" t="str">
        <f>IF(B5="","",IF(F25=1,"","Controleregel: de som van de aandeelpercentages in herverzekeringsprogramma is ongelijk aan 100!"))</f>
        <v/>
      </c>
    </row>
    <row r="26" spans="2:8" ht="12.75" customHeight="1" x14ac:dyDescent="0.2">
      <c r="D26" s="44"/>
      <c r="G26" s="58"/>
    </row>
    <row r="27" spans="2:8" ht="18.75" x14ac:dyDescent="0.3">
      <c r="B27" s="126" t="s">
        <v>130</v>
      </c>
      <c r="D27" s="100"/>
      <c r="G27" s="58"/>
    </row>
    <row r="28" spans="2:8" x14ac:dyDescent="0.2">
      <c r="B28" s="126" t="s">
        <v>131</v>
      </c>
      <c r="C28" s="126"/>
      <c r="G28" s="58"/>
    </row>
    <row r="29" spans="2:8" x14ac:dyDescent="0.2">
      <c r="B29" s="126"/>
      <c r="G29" s="58"/>
    </row>
    <row r="30" spans="2:8" x14ac:dyDescent="0.2">
      <c r="G30" s="58"/>
    </row>
    <row r="31" spans="2:8" x14ac:dyDescent="0.2">
      <c r="G31" s="58"/>
    </row>
    <row r="32" spans="2:8" x14ac:dyDescent="0.2">
      <c r="G32" s="58"/>
    </row>
    <row r="33" spans="7:7" x14ac:dyDescent="0.2">
      <c r="G33" s="58" t="str">
        <f t="shared" ref="G33:G36" si="0">IF(B33&lt;&gt;"","y","")</f>
        <v/>
      </c>
    </row>
    <row r="34" spans="7:7" x14ac:dyDescent="0.2">
      <c r="G34" s="58"/>
    </row>
    <row r="35" spans="7:7" x14ac:dyDescent="0.2">
      <c r="G35" s="58"/>
    </row>
    <row r="36" spans="7:7" x14ac:dyDescent="0.2">
      <c r="G36" s="58" t="str">
        <f t="shared" si="0"/>
        <v/>
      </c>
    </row>
  </sheetData>
  <sheetProtection algorithmName="SHA-512" hashValue="PI5+9P11hvpDDwKC3K44GtVzpm6J9q/KjdWH3zjysxY6wBZS/1ZO7Q27p+d1OIklP0VJRQkdBFQh5v6eCuQiAA==" saltValue="ZG/FwEpHBJEhGlYotkeHiQ==" spinCount="100000" sheet="1" objects="1" scenarios="1"/>
  <mergeCells count="1">
    <mergeCell ref="B2:F2"/>
  </mergeCells>
  <dataValidations count="2">
    <dataValidation type="list" allowBlank="1" showInputMessage="1" showErrorMessage="1" sqref="C5:C24" xr:uid="{00000000-0002-0000-0400-000000000000}">
      <formula1>kredietklasse</formula1>
    </dataValidation>
    <dataValidation type="decimal" operator="greaterThanOrEqual" allowBlank="1" showInputMessage="1" showErrorMessage="1" sqref="D5:F24" xr:uid="{00000000-0002-0000-0400-000001000000}">
      <formula1>0</formula1>
    </dataValidation>
  </dataValidations>
  <pageMargins left="0.7" right="0.7" top="0.75" bottom="0.75" header="0.3" footer="0.3"/>
  <pageSetup paperSize="9" scale="67" orientation="landscape" r:id="rId1"/>
  <headerFooter>
    <oddHeader>&amp;L&amp;"Aptos"&amp;10&amp;K2FB5E4 | DNB UNRESTRICTED |&amp;1#_x000D_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theme="7" tint="0.59999389629810485"/>
    <pageSetUpPr fitToPage="1"/>
  </sheetPr>
  <dimension ref="B2:M38"/>
  <sheetViews>
    <sheetView showGridLines="0" zoomScale="90" zoomScaleNormal="90" workbookViewId="0">
      <pane ySplit="2" topLeftCell="A3" activePane="bottomLeft" state="frozen"/>
      <selection pane="bottomLeft"/>
    </sheetView>
  </sheetViews>
  <sheetFormatPr defaultColWidth="9.140625" defaultRowHeight="12.75" x14ac:dyDescent="0.2"/>
  <cols>
    <col min="1" max="1" width="4.28515625" customWidth="1"/>
    <col min="2" max="2" width="65.5703125" customWidth="1"/>
    <col min="3" max="3" width="20.5703125" customWidth="1"/>
    <col min="4" max="4" width="21.5703125" customWidth="1"/>
    <col min="5" max="5" width="6.85546875" customWidth="1"/>
    <col min="6" max="6" width="22.5703125" customWidth="1"/>
    <col min="7" max="7" width="24.5703125" customWidth="1"/>
    <col min="8" max="8" width="18.28515625" customWidth="1"/>
    <col min="9" max="9" width="13.7109375" customWidth="1"/>
    <col min="10" max="10" width="9.85546875" customWidth="1"/>
  </cols>
  <sheetData>
    <row r="2" spans="2:13" ht="30.75" customHeight="1" x14ac:dyDescent="0.2">
      <c r="B2" s="203" t="s">
        <v>132</v>
      </c>
      <c r="C2" s="203"/>
      <c r="D2" s="203"/>
    </row>
    <row r="3" spans="2:13" ht="25.5" customHeight="1" x14ac:dyDescent="0.2"/>
    <row r="4" spans="2:13" ht="28.5" customHeight="1" x14ac:dyDescent="0.2">
      <c r="B4" s="150" t="s">
        <v>133</v>
      </c>
      <c r="C4" s="150" t="s">
        <v>96</v>
      </c>
      <c r="D4" s="150" t="s">
        <v>134</v>
      </c>
      <c r="F4" s="151" t="s">
        <v>100</v>
      </c>
      <c r="G4" s="151" t="s">
        <v>135</v>
      </c>
      <c r="H4" s="151" t="s">
        <v>102</v>
      </c>
      <c r="I4" s="151" t="s">
        <v>103</v>
      </c>
    </row>
    <row r="5" spans="2:13" ht="19.5" customHeight="1" x14ac:dyDescent="0.2">
      <c r="B5" s="116"/>
      <c r="C5" s="152"/>
      <c r="D5" s="53"/>
      <c r="F5" s="151">
        <v>0</v>
      </c>
      <c r="G5" s="155" t="s">
        <v>104</v>
      </c>
      <c r="H5" s="155" t="s">
        <v>105</v>
      </c>
      <c r="I5" s="155" t="s">
        <v>106</v>
      </c>
    </row>
    <row r="6" spans="2:13" ht="19.5" customHeight="1" x14ac:dyDescent="0.2">
      <c r="B6" s="156"/>
      <c r="C6" s="152"/>
      <c r="D6" s="140"/>
      <c r="F6" s="151">
        <v>1</v>
      </c>
      <c r="G6" s="155" t="s">
        <v>107</v>
      </c>
      <c r="H6" s="155" t="s">
        <v>108</v>
      </c>
      <c r="I6" s="155" t="s">
        <v>109</v>
      </c>
    </row>
    <row r="7" spans="2:13" ht="17.25" customHeight="1" x14ac:dyDescent="0.2">
      <c r="B7" s="156"/>
      <c r="C7" s="152"/>
      <c r="D7" s="140"/>
      <c r="F7" s="151">
        <v>2</v>
      </c>
      <c r="G7" s="155" t="s">
        <v>110</v>
      </c>
      <c r="H7" s="155" t="s">
        <v>110</v>
      </c>
      <c r="I7" s="155" t="s">
        <v>111</v>
      </c>
    </row>
    <row r="8" spans="2:13" ht="18.75" customHeight="1" x14ac:dyDescent="0.2">
      <c r="B8" s="156"/>
      <c r="C8" s="152"/>
      <c r="D8" s="140"/>
      <c r="F8" s="151">
        <v>3</v>
      </c>
      <c r="G8" s="155" t="s">
        <v>112</v>
      </c>
      <c r="H8" s="155" t="s">
        <v>113</v>
      </c>
      <c r="I8" s="155" t="s">
        <v>114</v>
      </c>
    </row>
    <row r="9" spans="2:13" ht="17.25" customHeight="1" x14ac:dyDescent="0.2">
      <c r="B9" s="156"/>
      <c r="C9" s="152"/>
      <c r="D9" s="140"/>
      <c r="F9" s="151">
        <v>4</v>
      </c>
      <c r="G9" s="155" t="s">
        <v>115</v>
      </c>
      <c r="H9" s="155" t="s">
        <v>116</v>
      </c>
      <c r="I9" s="155" t="s">
        <v>117</v>
      </c>
    </row>
    <row r="10" spans="2:13" ht="18" customHeight="1" x14ac:dyDescent="0.2">
      <c r="B10" s="156"/>
      <c r="C10" s="152"/>
      <c r="D10" s="140"/>
      <c r="F10" s="151">
        <v>5</v>
      </c>
      <c r="G10" s="155" t="s">
        <v>118</v>
      </c>
      <c r="H10" s="155" t="s">
        <v>118</v>
      </c>
      <c r="I10" s="155" t="s">
        <v>119</v>
      </c>
    </row>
    <row r="11" spans="2:13" ht="17.25" customHeight="1" x14ac:dyDescent="0.2">
      <c r="B11" s="156"/>
      <c r="C11" s="152"/>
      <c r="D11" s="140"/>
      <c r="F11" s="151">
        <v>6</v>
      </c>
      <c r="G11" s="155" t="s">
        <v>120</v>
      </c>
      <c r="H11" s="155" t="s">
        <v>120</v>
      </c>
      <c r="I11" s="155" t="s">
        <v>121</v>
      </c>
    </row>
    <row r="12" spans="2:13" ht="15.75" customHeight="1" x14ac:dyDescent="0.2">
      <c r="B12" s="156"/>
      <c r="C12" s="152"/>
      <c r="D12" s="140"/>
      <c r="F12" s="58" t="str">
        <f>IF(C12&lt;&gt;"","n","")</f>
        <v/>
      </c>
    </row>
    <row r="13" spans="2:13" ht="16.5" customHeight="1" x14ac:dyDescent="0.2">
      <c r="B13" s="156"/>
      <c r="C13" s="152"/>
      <c r="D13" s="140"/>
      <c r="F13" s="44" t="s">
        <v>136</v>
      </c>
    </row>
    <row r="14" spans="2:13" ht="18.75" customHeight="1" x14ac:dyDescent="0.2">
      <c r="B14" s="156"/>
      <c r="C14" s="152"/>
      <c r="D14" s="140"/>
      <c r="E14" s="44"/>
      <c r="F14" s="44" t="s">
        <v>137</v>
      </c>
      <c r="G14" s="44"/>
      <c r="H14" s="44"/>
      <c r="I14" s="44"/>
      <c r="J14" s="44"/>
      <c r="K14" s="44"/>
      <c r="L14" s="44"/>
      <c r="M14" s="44"/>
    </row>
    <row r="15" spans="2:13" ht="15" customHeight="1" x14ac:dyDescent="0.2">
      <c r="C15" s="117" t="s">
        <v>57</v>
      </c>
      <c r="D15" s="159">
        <f>SUM(D5:D14)</f>
        <v>0</v>
      </c>
      <c r="E15" s="44"/>
      <c r="F15" s="44" t="s">
        <v>138</v>
      </c>
      <c r="G15" s="44"/>
      <c r="H15" s="44"/>
      <c r="I15" s="44"/>
      <c r="J15" s="44"/>
      <c r="K15" s="44"/>
      <c r="L15" s="44"/>
      <c r="M15" s="44"/>
    </row>
    <row r="16" spans="2:13" ht="18" customHeight="1" x14ac:dyDescent="0.2">
      <c r="B16" s="44"/>
      <c r="D16" s="44"/>
      <c r="E16" s="44"/>
      <c r="F16" s="44" t="s">
        <v>139</v>
      </c>
      <c r="G16" s="44"/>
      <c r="H16" s="44"/>
      <c r="I16" s="44"/>
      <c r="J16" s="44"/>
      <c r="K16" s="44"/>
      <c r="L16" s="44"/>
      <c r="M16" s="44"/>
    </row>
    <row r="17" spans="2:13" ht="18.75" x14ac:dyDescent="0.3">
      <c r="B17" s="111"/>
      <c r="C17" s="100"/>
      <c r="D17" s="58"/>
      <c r="E17" s="44"/>
      <c r="G17" s="44"/>
      <c r="H17" s="44"/>
      <c r="I17" s="44"/>
      <c r="J17" s="44"/>
      <c r="K17" s="44"/>
      <c r="L17" s="44"/>
      <c r="M17" s="44"/>
    </row>
    <row r="18" spans="2:13" x14ac:dyDescent="0.2">
      <c r="B18" s="49"/>
      <c r="D18" s="49"/>
      <c r="E18" s="44"/>
      <c r="F18" s="44" t="str">
        <f t="shared" ref="F18:F21" si="0">IF(C18&lt;&gt;"","n","")</f>
        <v/>
      </c>
      <c r="G18" s="44"/>
      <c r="H18" s="44"/>
      <c r="I18" s="44"/>
      <c r="J18" s="44"/>
      <c r="K18" s="44"/>
      <c r="L18" s="44"/>
      <c r="M18" s="44"/>
    </row>
    <row r="19" spans="2:13" x14ac:dyDescent="0.2">
      <c r="B19" s="49"/>
      <c r="D19" s="49"/>
      <c r="E19" s="44"/>
      <c r="F19" s="44" t="str">
        <f t="shared" si="0"/>
        <v/>
      </c>
      <c r="G19" s="44"/>
      <c r="H19" s="44"/>
      <c r="I19" s="44"/>
      <c r="J19" s="44"/>
      <c r="K19" s="44"/>
      <c r="L19" s="44"/>
      <c r="M19" s="44"/>
    </row>
    <row r="20" spans="2:13" x14ac:dyDescent="0.2">
      <c r="B20" s="59"/>
      <c r="D20" s="59"/>
      <c r="E20" s="44"/>
      <c r="F20" s="44" t="str">
        <f t="shared" si="0"/>
        <v/>
      </c>
      <c r="G20" s="44"/>
      <c r="H20" s="44"/>
      <c r="I20" s="44"/>
      <c r="J20" s="44"/>
      <c r="K20" s="44"/>
      <c r="L20" s="44"/>
      <c r="M20" s="44"/>
    </row>
    <row r="21" spans="2:13" x14ac:dyDescent="0.2">
      <c r="B21" s="44"/>
      <c r="D21" s="44"/>
      <c r="E21" s="44"/>
      <c r="F21" s="44" t="str">
        <f t="shared" si="0"/>
        <v/>
      </c>
      <c r="G21" s="44"/>
      <c r="H21" s="44"/>
      <c r="I21" s="44"/>
      <c r="J21" s="44"/>
      <c r="K21" s="44"/>
      <c r="L21" s="44"/>
      <c r="M21" s="44"/>
    </row>
    <row r="22" spans="2:13" x14ac:dyDescent="0.2">
      <c r="B22" s="44"/>
      <c r="D22" s="44"/>
      <c r="E22" s="44"/>
      <c r="F22" s="44" t="str">
        <f t="shared" ref="F22:F25" si="1">IF(C22&lt;&gt;"","n","")</f>
        <v/>
      </c>
      <c r="G22" s="44"/>
      <c r="H22" s="44"/>
      <c r="I22" s="44"/>
      <c r="J22" s="44"/>
      <c r="K22" s="44"/>
      <c r="L22" s="44"/>
      <c r="M22" s="44"/>
    </row>
    <row r="23" spans="2:13" x14ac:dyDescent="0.2">
      <c r="B23" s="44"/>
      <c r="D23" s="44"/>
      <c r="E23" s="44"/>
      <c r="F23" s="44" t="str">
        <f t="shared" si="1"/>
        <v/>
      </c>
      <c r="G23" s="44"/>
      <c r="H23" s="44"/>
      <c r="I23" s="44"/>
      <c r="J23" s="44"/>
      <c r="K23" s="44"/>
      <c r="L23" s="44"/>
      <c r="M23" s="44"/>
    </row>
    <row r="24" spans="2:13" x14ac:dyDescent="0.2">
      <c r="E24" s="44"/>
      <c r="F24" s="44" t="str">
        <f t="shared" si="1"/>
        <v/>
      </c>
      <c r="G24" s="49"/>
      <c r="H24" s="44"/>
      <c r="I24" s="44"/>
      <c r="J24" s="44"/>
      <c r="K24" s="44"/>
      <c r="L24" s="44"/>
      <c r="M24" s="44"/>
    </row>
    <row r="25" spans="2:13" x14ac:dyDescent="0.2">
      <c r="B25" s="49"/>
      <c r="D25" s="49"/>
      <c r="E25" s="44"/>
      <c r="F25" s="44" t="str">
        <f t="shared" si="1"/>
        <v/>
      </c>
      <c r="G25" s="49"/>
      <c r="H25" s="44"/>
      <c r="I25" s="44"/>
      <c r="J25" s="44"/>
      <c r="K25" s="44"/>
      <c r="L25" s="44"/>
      <c r="M25" s="44"/>
    </row>
    <row r="26" spans="2:13" x14ac:dyDescent="0.2">
      <c r="B26" s="49"/>
      <c r="D26" s="49"/>
      <c r="E26" s="44"/>
      <c r="F26" s="44"/>
      <c r="G26" s="59"/>
      <c r="H26" s="44"/>
      <c r="I26" s="44"/>
      <c r="J26" s="44"/>
      <c r="K26" s="44"/>
      <c r="L26" s="44"/>
      <c r="M26" s="44"/>
    </row>
    <row r="27" spans="2:13" ht="28.5" customHeight="1" x14ac:dyDescent="0.2">
      <c r="B27" s="44"/>
      <c r="D27" s="44"/>
      <c r="E27" s="44"/>
      <c r="F27" s="44"/>
      <c r="G27" s="44"/>
      <c r="H27" s="44"/>
      <c r="I27" s="44"/>
      <c r="J27" s="44"/>
      <c r="K27" s="44"/>
      <c r="L27" s="44"/>
      <c r="M27" s="44"/>
    </row>
    <row r="28" spans="2:13" x14ac:dyDescent="0.2">
      <c r="B28" s="44"/>
      <c r="D28" s="44"/>
      <c r="E28" s="44"/>
      <c r="F28" s="44" t="str">
        <f t="shared" ref="F28:F37" si="2">IF(C28&lt;&gt;"","y","")</f>
        <v/>
      </c>
      <c r="G28" s="44"/>
      <c r="H28" s="44"/>
      <c r="I28" s="44"/>
      <c r="J28" s="44"/>
      <c r="K28" s="44"/>
      <c r="L28" s="44"/>
      <c r="M28" s="44"/>
    </row>
    <row r="29" spans="2:13" x14ac:dyDescent="0.2">
      <c r="B29" s="44"/>
      <c r="D29" s="44"/>
      <c r="E29" s="44"/>
      <c r="F29" s="44" t="str">
        <f t="shared" si="2"/>
        <v/>
      </c>
      <c r="G29" s="44"/>
      <c r="H29" s="44"/>
      <c r="I29" s="44"/>
      <c r="J29" s="44"/>
      <c r="K29" s="44"/>
      <c r="L29" s="44"/>
      <c r="M29" s="44"/>
    </row>
    <row r="30" spans="2:13" x14ac:dyDescent="0.2">
      <c r="B30" s="44"/>
      <c r="D30" s="44"/>
      <c r="E30" s="44"/>
      <c r="F30" s="44" t="str">
        <f t="shared" si="2"/>
        <v/>
      </c>
      <c r="G30" s="44"/>
      <c r="H30" s="44"/>
      <c r="I30" s="44"/>
      <c r="J30" s="44"/>
      <c r="K30" s="44"/>
      <c r="L30" s="44"/>
      <c r="M30" s="44"/>
    </row>
    <row r="31" spans="2:13" x14ac:dyDescent="0.2">
      <c r="E31" s="44"/>
      <c r="F31" s="44" t="str">
        <f t="shared" si="2"/>
        <v/>
      </c>
      <c r="G31" s="44"/>
      <c r="H31" s="44"/>
      <c r="I31" s="44"/>
      <c r="J31" s="44"/>
      <c r="K31" s="44"/>
      <c r="L31" s="44"/>
      <c r="M31" s="44"/>
    </row>
    <row r="32" spans="2:13" x14ac:dyDescent="0.2">
      <c r="B32" s="60"/>
      <c r="D32" s="60"/>
      <c r="E32" s="44"/>
      <c r="F32" s="44" t="str">
        <f t="shared" si="2"/>
        <v/>
      </c>
      <c r="G32" s="44"/>
      <c r="H32" s="44"/>
      <c r="I32" s="44"/>
      <c r="J32" s="44"/>
      <c r="K32" s="44"/>
      <c r="L32" s="44"/>
      <c r="M32" s="44"/>
    </row>
    <row r="33" spans="2:13" x14ac:dyDescent="0.2">
      <c r="E33" s="44"/>
      <c r="F33" s="44" t="str">
        <f t="shared" si="2"/>
        <v/>
      </c>
      <c r="G33" s="118" t="str">
        <f>IF(D28="","",IF(SUM(D28:D37)=1,"","Foutmelding: de som van al deze aandeelpercentages is ongelijk aan 100!"))</f>
        <v/>
      </c>
      <c r="H33" s="44"/>
      <c r="I33" s="44"/>
      <c r="J33" s="44"/>
      <c r="K33" s="44"/>
      <c r="L33" s="44"/>
      <c r="M33" s="44"/>
    </row>
    <row r="34" spans="2:13" x14ac:dyDescent="0.2">
      <c r="E34" s="44"/>
      <c r="F34" s="44" t="str">
        <f t="shared" si="2"/>
        <v/>
      </c>
      <c r="G34" s="44"/>
      <c r="H34" s="44"/>
      <c r="I34" s="44"/>
      <c r="J34" s="44"/>
      <c r="K34" s="44"/>
      <c r="L34" s="44"/>
      <c r="M34" s="44"/>
    </row>
    <row r="35" spans="2:13" x14ac:dyDescent="0.2">
      <c r="B35" s="44"/>
      <c r="D35" s="44"/>
      <c r="F35" s="58" t="str">
        <f t="shared" si="2"/>
        <v/>
      </c>
    </row>
    <row r="36" spans="2:13" x14ac:dyDescent="0.2">
      <c r="B36" s="44"/>
      <c r="D36" s="44"/>
      <c r="F36" s="58" t="str">
        <f t="shared" si="2"/>
        <v/>
      </c>
    </row>
    <row r="37" spans="2:13" x14ac:dyDescent="0.2">
      <c r="B37" s="44"/>
      <c r="D37" s="44"/>
      <c r="F37" s="58" t="str">
        <f t="shared" si="2"/>
        <v/>
      </c>
    </row>
    <row r="38" spans="2:13" x14ac:dyDescent="0.2">
      <c r="B38" s="44"/>
      <c r="D38" s="44"/>
    </row>
  </sheetData>
  <sheetProtection algorithmName="SHA-512" hashValue="lG4hFBiou+nfNDAFzEKA6mhDH6AXfl/zEgOTvnLT5z7cEGD+fRlTNYdffJ5ka1+s5OBPKlXnKwzSJNgkfQJzsg==" saltValue="CoHr0HOQfxqssbRRUMjDFw==" spinCount="100000" sheet="1" objects="1" scenarios="1"/>
  <mergeCells count="1">
    <mergeCell ref="B2:D2"/>
  </mergeCells>
  <dataValidations count="3">
    <dataValidation type="list" allowBlank="1" showInputMessage="1" showErrorMessage="1" sqref="C36:C37" xr:uid="{00000000-0002-0000-0500-000000000000}">
      <formula1>Rating</formula1>
    </dataValidation>
    <dataValidation type="list" allowBlank="1" showInputMessage="1" showErrorMessage="1" sqref="C5:C14" xr:uid="{00000000-0002-0000-0500-000001000000}">
      <formula1>kredietklassebanken</formula1>
    </dataValidation>
    <dataValidation type="decimal" operator="greaterThanOrEqual" allowBlank="1" showInputMessage="1" showErrorMessage="1" sqref="D5:D14" xr:uid="{00000000-0002-0000-0500-000002000000}">
      <formula1>0</formula1>
    </dataValidation>
  </dataValidations>
  <pageMargins left="0.7" right="0.7" top="0.75" bottom="0.75" header="0.3" footer="0.3"/>
  <pageSetup paperSize="9" scale="67" orientation="landscape" r:id="rId1"/>
  <headerFooter>
    <oddHeader>&amp;L&amp;"Aptos"&amp;10&amp;K2FB5E4 | DNB UNRESTRICTED |&amp;1#_x000D_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7" tint="0.59999389629810485"/>
  </sheetPr>
  <dimension ref="B2:J27"/>
  <sheetViews>
    <sheetView showGridLines="0" workbookViewId="0">
      <pane ySplit="2" topLeftCell="A3" activePane="bottomLeft" state="frozen"/>
      <selection pane="bottomLeft" activeCell="F4" sqref="F4:F5"/>
    </sheetView>
  </sheetViews>
  <sheetFormatPr defaultColWidth="9.140625" defaultRowHeight="15" x14ac:dyDescent="0.25"/>
  <cols>
    <col min="1" max="1" width="2.5703125" style="91" customWidth="1"/>
    <col min="2" max="2" width="95.42578125" style="91" customWidth="1"/>
    <col min="3" max="3" width="19.5703125" style="91" customWidth="1"/>
    <col min="4" max="4" width="5.5703125" style="91" customWidth="1"/>
    <col min="5" max="5" width="15.140625" style="91" customWidth="1"/>
    <col min="6" max="6" width="11.42578125" style="91" customWidth="1"/>
    <col min="7" max="7" width="11" style="91" customWidth="1"/>
    <col min="8" max="8" width="14" style="91" customWidth="1"/>
    <col min="9" max="9" width="14.7109375" style="91" customWidth="1"/>
    <col min="10" max="16384" width="9.140625" style="91"/>
  </cols>
  <sheetData>
    <row r="2" spans="2:10" ht="39" customHeight="1" x14ac:dyDescent="0.25">
      <c r="B2" s="205" t="s">
        <v>140</v>
      </c>
      <c r="C2" s="205"/>
    </row>
    <row r="3" spans="2:10" ht="24.75" customHeight="1" x14ac:dyDescent="0.25"/>
    <row r="4" spans="2:10" ht="20.25" customHeight="1" x14ac:dyDescent="0.25">
      <c r="B4" s="92" t="s">
        <v>141</v>
      </c>
      <c r="C4" s="93"/>
      <c r="D4" s="94"/>
      <c r="E4" s="94"/>
      <c r="F4" s="94"/>
      <c r="G4" s="94"/>
      <c r="H4" s="94"/>
      <c r="I4" s="94"/>
      <c r="J4" s="94"/>
    </row>
    <row r="5" spans="2:10" ht="20.25" customHeight="1" x14ac:dyDescent="0.25">
      <c r="B5" s="160" t="s">
        <v>142</v>
      </c>
      <c r="C5" s="161"/>
      <c r="F5" s="94"/>
      <c r="G5" s="94"/>
      <c r="H5" s="94"/>
      <c r="I5" s="94"/>
      <c r="J5" s="94"/>
    </row>
    <row r="6" spans="2:10" ht="20.25" customHeight="1" x14ac:dyDescent="0.25">
      <c r="B6" s="110" t="s">
        <v>143</v>
      </c>
      <c r="C6" s="162"/>
      <c r="D6" s="94"/>
      <c r="E6" s="94"/>
      <c r="F6" s="94"/>
      <c r="G6" s="94"/>
      <c r="H6" s="94"/>
      <c r="I6" s="94"/>
      <c r="J6" s="94"/>
    </row>
    <row r="7" spans="2:10" x14ac:dyDescent="0.25">
      <c r="B7" s="95" t="s">
        <v>144</v>
      </c>
      <c r="C7" s="161"/>
      <c r="D7" s="94"/>
      <c r="E7" s="94"/>
      <c r="F7" s="94"/>
      <c r="G7" s="94"/>
      <c r="H7" s="94"/>
      <c r="I7" s="94"/>
      <c r="J7" s="94"/>
    </row>
    <row r="8" spans="2:10" x14ac:dyDescent="0.25">
      <c r="B8" s="95" t="s">
        <v>145</v>
      </c>
      <c r="C8" s="161"/>
      <c r="D8" s="94"/>
      <c r="E8" s="94"/>
      <c r="F8" s="94"/>
      <c r="G8" s="94"/>
      <c r="H8" s="94"/>
      <c r="I8" s="94"/>
      <c r="J8" s="94"/>
    </row>
    <row r="9" spans="2:10" ht="17.25" customHeight="1" x14ac:dyDescent="0.25">
      <c r="B9" s="95" t="s">
        <v>146</v>
      </c>
      <c r="C9" s="163">
        <f>MAX(C20-C22,0)</f>
        <v>0</v>
      </c>
      <c r="D9" s="94"/>
      <c r="E9" s="94"/>
      <c r="F9" s="94"/>
      <c r="G9" s="94"/>
      <c r="H9" s="94"/>
      <c r="I9" s="94"/>
      <c r="J9" s="94"/>
    </row>
    <row r="10" spans="2:10" ht="21" customHeight="1" x14ac:dyDescent="0.25">
      <c r="B10" s="95" t="s">
        <v>147</v>
      </c>
      <c r="C10" s="161"/>
      <c r="D10" s="94"/>
      <c r="E10" s="94"/>
      <c r="F10" s="94"/>
      <c r="G10" s="94"/>
      <c r="H10" s="94"/>
      <c r="I10" s="94"/>
      <c r="J10" s="94"/>
    </row>
    <row r="11" spans="2:10" ht="25.5" x14ac:dyDescent="0.25">
      <c r="B11" s="95" t="s">
        <v>148</v>
      </c>
      <c r="C11" s="161"/>
      <c r="D11" s="94"/>
      <c r="E11" s="94"/>
      <c r="F11" s="94"/>
      <c r="G11" s="94"/>
      <c r="H11" s="94"/>
      <c r="I11" s="94"/>
      <c r="J11" s="94"/>
    </row>
    <row r="12" spans="2:10" ht="18" customHeight="1" x14ac:dyDescent="0.25">
      <c r="B12" s="95" t="s">
        <v>149</v>
      </c>
      <c r="C12" s="161"/>
      <c r="D12" s="94"/>
      <c r="G12" s="94"/>
      <c r="H12" s="94"/>
      <c r="I12" s="94"/>
      <c r="J12" s="94"/>
    </row>
    <row r="13" spans="2:10" ht="27" customHeight="1" x14ac:dyDescent="0.25">
      <c r="B13" s="112" t="s">
        <v>150</v>
      </c>
      <c r="C13" s="163">
        <f>SUM(C7:C12)</f>
        <v>0</v>
      </c>
      <c r="D13" s="94"/>
      <c r="G13" s="94"/>
      <c r="H13" s="94"/>
      <c r="I13" s="94"/>
      <c r="J13" s="94"/>
    </row>
    <row r="14" spans="2:10" x14ac:dyDescent="0.25">
      <c r="D14" s="94"/>
      <c r="G14" s="94"/>
      <c r="H14" s="94"/>
      <c r="I14" s="94"/>
      <c r="J14" s="94"/>
    </row>
    <row r="15" spans="2:10" x14ac:dyDescent="0.25">
      <c r="B15" s="94"/>
      <c r="C15" s="94"/>
      <c r="D15" s="94"/>
      <c r="E15" s="94"/>
      <c r="F15" s="94"/>
      <c r="G15" s="94"/>
      <c r="H15" s="94"/>
      <c r="I15" s="94"/>
      <c r="J15" s="94"/>
    </row>
    <row r="16" spans="2:10" x14ac:dyDescent="0.25">
      <c r="B16" s="94"/>
      <c r="C16" s="94"/>
      <c r="D16" s="94"/>
      <c r="E16" s="204" t="s">
        <v>151</v>
      </c>
      <c r="F16" s="204"/>
      <c r="G16" s="94"/>
      <c r="H16" s="94"/>
      <c r="I16" s="94"/>
      <c r="J16" s="94"/>
    </row>
    <row r="17" spans="2:10" ht="15.75" x14ac:dyDescent="0.25">
      <c r="B17" s="96" t="s">
        <v>152</v>
      </c>
      <c r="C17" s="94"/>
      <c r="D17" s="94"/>
      <c r="E17" s="97" t="s">
        <v>153</v>
      </c>
      <c r="F17" s="98">
        <v>0.25</v>
      </c>
      <c r="G17" s="94"/>
      <c r="H17" s="94"/>
      <c r="I17" s="94"/>
      <c r="J17" s="94"/>
    </row>
    <row r="18" spans="2:10" x14ac:dyDescent="0.25">
      <c r="B18" s="94" t="s">
        <v>154</v>
      </c>
      <c r="C18" s="161"/>
      <c r="D18" s="94"/>
      <c r="E18" s="94"/>
      <c r="F18" s="94"/>
      <c r="G18" s="94"/>
      <c r="H18" s="94"/>
      <c r="I18" s="94"/>
      <c r="J18" s="94"/>
    </row>
    <row r="19" spans="2:10" x14ac:dyDescent="0.25">
      <c r="B19" s="94" t="s">
        <v>155</v>
      </c>
      <c r="C19" s="161"/>
      <c r="D19" s="94"/>
      <c r="E19" s="94"/>
      <c r="F19" s="94"/>
      <c r="G19" s="94"/>
      <c r="H19" s="94"/>
      <c r="I19" s="94"/>
      <c r="J19" s="94"/>
    </row>
    <row r="20" spans="2:10" x14ac:dyDescent="0.25">
      <c r="B20" s="94" t="s">
        <v>156</v>
      </c>
      <c r="C20" s="161"/>
      <c r="D20" s="94"/>
      <c r="E20" s="94"/>
      <c r="F20" s="94"/>
      <c r="G20" s="94"/>
      <c r="H20" s="94"/>
      <c r="I20" s="94"/>
      <c r="J20" s="94"/>
    </row>
    <row r="21" spans="2:10" x14ac:dyDescent="0.25">
      <c r="B21" s="94" t="s">
        <v>157</v>
      </c>
      <c r="C21" s="161"/>
      <c r="D21" s="94"/>
      <c r="E21" s="94"/>
      <c r="F21" s="94"/>
      <c r="G21" s="94"/>
      <c r="H21" s="94"/>
      <c r="I21" s="94"/>
      <c r="J21" s="94"/>
    </row>
    <row r="22" spans="2:10" x14ac:dyDescent="0.25">
      <c r="B22" s="94" t="s">
        <v>158</v>
      </c>
      <c r="C22" s="163">
        <f>0.8*0.75*C21</f>
        <v>0</v>
      </c>
      <c r="D22" s="94"/>
      <c r="E22" s="94"/>
      <c r="F22" s="94"/>
      <c r="G22" s="94"/>
      <c r="H22" s="94"/>
      <c r="I22" s="94"/>
      <c r="J22" s="94"/>
    </row>
    <row r="23" spans="2:10" x14ac:dyDescent="0.25">
      <c r="D23" s="94"/>
      <c r="E23" s="94"/>
      <c r="F23" s="94"/>
      <c r="G23" s="94"/>
      <c r="H23" s="94"/>
      <c r="I23" s="94"/>
      <c r="J23" s="94"/>
    </row>
    <row r="24" spans="2:10" x14ac:dyDescent="0.25">
      <c r="B24" s="94"/>
      <c r="C24" s="94"/>
      <c r="D24" s="94"/>
      <c r="E24" s="94"/>
      <c r="F24" s="94"/>
      <c r="G24" s="94"/>
      <c r="H24" s="94"/>
      <c r="I24" s="94"/>
      <c r="J24" s="94"/>
    </row>
    <row r="27" spans="2:10" ht="18.75" x14ac:dyDescent="0.3">
      <c r="B27" s="100"/>
    </row>
  </sheetData>
  <sheetProtection algorithmName="SHA-512" hashValue="WYqde7twHwzd2gGUyMz8+NjNbqqlEM63mgOqRFIYhObBmxwjv8Z6mNw396Q3t6CTZvIg+UcQ13VnsZqgmVitWg==" saltValue="4Ywfk+fc8C99niGpWuRpUQ==" spinCount="100000" sheet="1" objects="1" scenarios="1"/>
  <mergeCells count="2">
    <mergeCell ref="E16:F16"/>
    <mergeCell ref="B2:C2"/>
  </mergeCells>
  <dataValidations count="1">
    <dataValidation type="decimal" operator="greaterThanOrEqual" allowBlank="1" showInputMessage="1" showErrorMessage="1" sqref="C18:C22 C5 C7:C12" xr:uid="{00000000-0002-0000-0600-000000000000}">
      <formula1>0</formula1>
    </dataValidation>
  </dataValidations>
  <pageMargins left="0.7" right="0.7" top="0.75" bottom="0.75" header="0.3" footer="0.3"/>
  <pageSetup paperSize="9" orientation="portrait" r:id="rId1"/>
  <headerFooter>
    <oddHeader>&amp;L&amp;"Aptos"&amp;10&amp;K2FB5E4 | DNB UNRESTRICTED |&amp;1#_x000D_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usz1">
    <tabColor theme="3" tint="0.79998168889431442"/>
    <pageSetUpPr fitToPage="1"/>
  </sheetPr>
  <dimension ref="B2:O23"/>
  <sheetViews>
    <sheetView showGridLines="0" zoomScaleNormal="100" workbookViewId="0">
      <pane ySplit="2" topLeftCell="A3" activePane="bottomLeft" state="frozen"/>
      <selection pane="bottomLeft" activeCell="D8" sqref="D8"/>
    </sheetView>
  </sheetViews>
  <sheetFormatPr defaultColWidth="11.42578125" defaultRowHeight="12.75" x14ac:dyDescent="0.2"/>
  <cols>
    <col min="1" max="1" width="4" style="12" customWidth="1"/>
    <col min="2" max="2" width="19.5703125" style="12" customWidth="1"/>
    <col min="3" max="3" width="23.85546875" style="12" customWidth="1"/>
    <col min="4" max="4" width="24.7109375" style="12" customWidth="1"/>
    <col min="5" max="6" width="25.7109375" style="12" customWidth="1"/>
    <col min="7" max="7" width="3" style="12" customWidth="1"/>
    <col min="8" max="8" width="22.140625" style="12" customWidth="1"/>
    <col min="9" max="10" width="14.28515625" style="12" customWidth="1"/>
    <col min="11" max="11" width="23.5703125" style="12" customWidth="1"/>
    <col min="12" max="12" width="11.28515625" style="12" bestFit="1" customWidth="1"/>
    <col min="13" max="13" width="12.28515625" style="12" bestFit="1" customWidth="1"/>
    <col min="14" max="14" width="11.28515625" style="12" bestFit="1" customWidth="1"/>
    <col min="15" max="15" width="11.28515625" style="12" customWidth="1"/>
    <col min="16" max="16" width="14.42578125" style="12" bestFit="1" customWidth="1"/>
    <col min="17" max="17" width="11.42578125" style="12"/>
    <col min="18" max="18" width="13.7109375" style="12" customWidth="1"/>
    <col min="19" max="16384" width="11.42578125" style="12"/>
  </cols>
  <sheetData>
    <row r="2" spans="2:15" s="13" customFormat="1" ht="28.5" customHeight="1" x14ac:dyDescent="0.2">
      <c r="B2" s="209" t="s">
        <v>159</v>
      </c>
      <c r="C2" s="209"/>
      <c r="D2" s="209"/>
      <c r="E2" s="209"/>
      <c r="F2" s="209"/>
      <c r="G2" s="209"/>
      <c r="H2" s="209"/>
      <c r="I2" s="12"/>
      <c r="J2" s="15"/>
      <c r="K2" s="12"/>
    </row>
    <row r="3" spans="2:15" s="13" customFormat="1" ht="28.5" customHeight="1" x14ac:dyDescent="0.2">
      <c r="B3" s="36"/>
      <c r="C3" s="37"/>
      <c r="D3" s="37"/>
      <c r="E3" s="37"/>
      <c r="F3" s="37"/>
      <c r="H3" s="11"/>
      <c r="I3" s="12"/>
      <c r="J3" s="15"/>
      <c r="K3" s="12"/>
    </row>
    <row r="4" spans="2:15" ht="18.75" customHeight="1" x14ac:dyDescent="0.3">
      <c r="B4" s="39" t="s">
        <v>160</v>
      </c>
      <c r="C4" s="14"/>
      <c r="D4" s="14"/>
      <c r="E4" s="14"/>
      <c r="F4" s="14"/>
      <c r="H4" s="15"/>
      <c r="J4" s="16"/>
    </row>
    <row r="5" spans="2:15" ht="18.75" customHeight="1" x14ac:dyDescent="0.2">
      <c r="B5" s="38"/>
      <c r="C5" s="14"/>
      <c r="D5" s="14"/>
      <c r="E5" s="14"/>
      <c r="F5" s="14"/>
      <c r="H5" s="15"/>
      <c r="J5" s="16"/>
    </row>
    <row r="6" spans="2:15" ht="18.75" x14ac:dyDescent="0.2">
      <c r="C6" s="35" t="s">
        <v>161</v>
      </c>
      <c r="D6" s="35" t="s">
        <v>162</v>
      </c>
      <c r="E6" s="35" t="s">
        <v>163</v>
      </c>
      <c r="F6" s="35" t="s">
        <v>164</v>
      </c>
    </row>
    <row r="7" spans="2:15" ht="30" x14ac:dyDescent="0.2">
      <c r="B7" s="26"/>
      <c r="C7" s="164" t="s">
        <v>165</v>
      </c>
      <c r="D7" s="164" t="s">
        <v>166</v>
      </c>
      <c r="E7" s="164" t="s">
        <v>167</v>
      </c>
      <c r="F7" s="164" t="s">
        <v>168</v>
      </c>
      <c r="H7" s="207" t="s">
        <v>169</v>
      </c>
      <c r="M7" s="55"/>
      <c r="N7" s="55"/>
      <c r="O7" s="55"/>
    </row>
    <row r="8" spans="2:15" ht="21" customHeight="1" x14ac:dyDescent="0.2">
      <c r="B8" s="165" t="s">
        <v>170</v>
      </c>
      <c r="C8" s="40">
        <f>'Uitvoer Natuurrampen'!C6</f>
        <v>0</v>
      </c>
      <c r="D8" s="40">
        <f>'Uitvoer Natuurrampen'!D6</f>
        <v>0</v>
      </c>
      <c r="E8" s="41">
        <f>'Man-Made Brand '!C13</f>
        <v>0</v>
      </c>
      <c r="F8" s="133">
        <f>SUMSQ(C8:E8)^0.5</f>
        <v>0</v>
      </c>
      <c r="H8" s="208"/>
      <c r="K8" s="115" t="s">
        <v>171</v>
      </c>
    </row>
    <row r="9" spans="2:15" ht="21" customHeight="1" x14ac:dyDescent="0.2">
      <c r="B9" s="165" t="s">
        <v>172</v>
      </c>
      <c r="C9" s="133">
        <f>'Uitvoer Natuurrampen'!C7</f>
        <v>0</v>
      </c>
      <c r="D9" s="133">
        <f>'Uitvoer Natuurrampen'!D7</f>
        <v>0</v>
      </c>
      <c r="E9" s="133">
        <f>'Man-Made Brand '!C14</f>
        <v>0</v>
      </c>
      <c r="F9" s="133">
        <f>F8-F10</f>
        <v>0</v>
      </c>
      <c r="H9" s="143">
        <f>MAX(0,F10-H10)</f>
        <v>0</v>
      </c>
      <c r="K9" s="115" t="s">
        <v>173</v>
      </c>
    </row>
    <row r="10" spans="2:15" ht="21" customHeight="1" x14ac:dyDescent="0.2">
      <c r="B10" s="165" t="s">
        <v>174</v>
      </c>
      <c r="C10" s="42">
        <f>'Uitvoer Natuurrampen'!C8</f>
        <v>0</v>
      </c>
      <c r="D10" s="42">
        <f>'Uitvoer Natuurrampen'!D8</f>
        <v>0</v>
      </c>
      <c r="E10" s="143">
        <f>'Man-Made Brand '!C15</f>
        <v>0</v>
      </c>
      <c r="F10" s="133">
        <f>SUMSQ(C10:E10)^0.5</f>
        <v>0</v>
      </c>
      <c r="H10" s="133">
        <f>MIN(F10,'Man-Made Brand '!C20+MAX(0,F10-'Man-Made Brand '!C21))</f>
        <v>0</v>
      </c>
      <c r="K10" s="115" t="s">
        <v>175</v>
      </c>
    </row>
    <row r="14" spans="2:15" ht="18.75" x14ac:dyDescent="0.3">
      <c r="B14" s="39" t="s">
        <v>176</v>
      </c>
    </row>
    <row r="15" spans="2:15" ht="18.75" x14ac:dyDescent="0.3">
      <c r="B15" s="39"/>
    </row>
    <row r="17" spans="2:10" ht="21.75" customHeight="1" x14ac:dyDescent="0.2">
      <c r="B17" s="50" t="s">
        <v>177</v>
      </c>
      <c r="C17" s="164" t="s">
        <v>178</v>
      </c>
      <c r="D17" s="164" t="s">
        <v>179</v>
      </c>
      <c r="E17" s="164" t="s">
        <v>180</v>
      </c>
    </row>
    <row r="18" spans="2:10" ht="22.5" customHeight="1" x14ac:dyDescent="0.2">
      <c r="B18" s="166" t="s">
        <v>181</v>
      </c>
      <c r="C18" s="42">
        <f>type1berekening!Q6</f>
        <v>0</v>
      </c>
      <c r="D18" s="51">
        <f>0.9*'Tegenpartij type 2'!C5+0.15*'Tegenpartij type 2'!C13</f>
        <v>0</v>
      </c>
      <c r="E18" s="51">
        <f>(C18^2+1.5*C18*D18+D18^2)^0.5</f>
        <v>0</v>
      </c>
      <c r="I18" s="114" t="s">
        <v>182</v>
      </c>
    </row>
    <row r="20" spans="2:10" ht="17.25" customHeight="1" x14ac:dyDescent="0.2">
      <c r="J20" s="130" t="s">
        <v>183</v>
      </c>
    </row>
    <row r="21" spans="2:10" ht="21.75" customHeight="1" x14ac:dyDescent="0.2">
      <c r="B21" s="210" t="s">
        <v>184</v>
      </c>
      <c r="C21" s="211"/>
      <c r="D21" s="212"/>
    </row>
    <row r="22" spans="2:10" ht="26.25" customHeight="1" x14ac:dyDescent="0.2">
      <c r="B22" s="206" t="s">
        <v>185</v>
      </c>
      <c r="C22" s="206"/>
      <c r="D22" s="42">
        <f>'Tegenpartij type 2'!C5</f>
        <v>0</v>
      </c>
      <c r="F22" s="114" t="s">
        <v>186</v>
      </c>
    </row>
    <row r="23" spans="2:10" ht="38.25" customHeight="1" x14ac:dyDescent="0.2">
      <c r="B23" s="206" t="s">
        <v>187</v>
      </c>
      <c r="C23" s="206"/>
      <c r="D23" s="42">
        <f>'Tegenpartij type 2'!C13</f>
        <v>0</v>
      </c>
      <c r="F23" s="114" t="s">
        <v>188</v>
      </c>
    </row>
  </sheetData>
  <sheetProtection algorithmName="SHA-512" hashValue="e4V5V1/c4aIe9caIqHQg0IsbTunp/OeWnQxGJwIEQ2F6Ab0HaBGfJikfmifsB2uJJaZaq035OV+++b5TkCokwg==" saltValue="raxDH9wgzt+JUjW86wyrPg==" spinCount="100000" sheet="1" objects="1" scenarios="1"/>
  <mergeCells count="5">
    <mergeCell ref="B23:C23"/>
    <mergeCell ref="H7:H8"/>
    <mergeCell ref="B2:H2"/>
    <mergeCell ref="B21:D21"/>
    <mergeCell ref="B22:C22"/>
  </mergeCells>
  <pageMargins left="0.78740157480314965" right="0.78740157480314965" top="0.98425196850393704" bottom="0.98425196850393704" header="0.51181102362204722" footer="0.51181102362204722"/>
  <pageSetup paperSize="9" scale="78" fitToHeight="0" orientation="landscape" r:id="rId1"/>
  <headerFooter alignWithMargins="0">
    <oddHeader>&amp;L&amp;"Aptos"&amp;10&amp;K2FB5E4 | DNB UNRESTRICTED |&amp;1#_x000D_</oddHeader>
  </headerFooter>
  <ignoredErrors>
    <ignoredError sqref="F9"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BN48"/>
  <sheetViews>
    <sheetView zoomScaleNormal="100" workbookViewId="0">
      <selection activeCell="D1" sqref="D1"/>
    </sheetView>
  </sheetViews>
  <sheetFormatPr defaultRowHeight="12.75" x14ac:dyDescent="0.2"/>
  <cols>
    <col min="1" max="2" width="12.42578125" bestFit="1" customWidth="1"/>
    <col min="3" max="4" width="12.42578125" customWidth="1"/>
    <col min="5" max="5" width="5.42578125" style="66" customWidth="1"/>
    <col min="6" max="8" width="12.42578125" bestFit="1" customWidth="1"/>
    <col min="10" max="10" width="4.42578125" style="66" bestFit="1" customWidth="1"/>
    <col min="11" max="13" width="12.42578125" bestFit="1" customWidth="1"/>
    <col min="14" max="14" width="4.42578125" style="66" bestFit="1" customWidth="1"/>
    <col min="15" max="22" width="11.85546875" style="66" customWidth="1"/>
    <col min="23" max="23" width="6.5703125" style="66" customWidth="1"/>
    <col min="24" max="24" width="9.85546875" style="66" bestFit="1" customWidth="1"/>
    <col min="25" max="25" width="6.5703125" style="66" customWidth="1"/>
    <col min="26" max="34" width="11.85546875" style="66" customWidth="1"/>
    <col min="35" max="36" width="12.42578125" bestFit="1" customWidth="1"/>
    <col min="57" max="57" width="12.28515625" bestFit="1" customWidth="1"/>
  </cols>
  <sheetData>
    <row r="1" spans="1:66" x14ac:dyDescent="0.2">
      <c r="A1" s="4" t="s">
        <v>189</v>
      </c>
      <c r="B1" s="61" t="s">
        <v>190</v>
      </c>
      <c r="F1" s="61" t="s">
        <v>191</v>
      </c>
      <c r="O1" s="72" t="s">
        <v>192</v>
      </c>
      <c r="P1" s="72" t="s">
        <v>193</v>
      </c>
      <c r="Q1" s="72" t="s">
        <v>194</v>
      </c>
      <c r="S1"/>
    </row>
    <row r="2" spans="1:66" x14ac:dyDescent="0.2">
      <c r="A2" s="125">
        <v>0</v>
      </c>
      <c r="B2" s="124">
        <v>2.0000000000000002E-5</v>
      </c>
      <c r="F2" s="123" t="s">
        <v>195</v>
      </c>
      <c r="G2" s="124">
        <v>1E-4</v>
      </c>
      <c r="K2" s="61" t="s">
        <v>196</v>
      </c>
      <c r="L2" s="101">
        <f>Uitkomsten!F8</f>
        <v>0</v>
      </c>
      <c r="O2" s="73">
        <f>SUMPRODUCT(K17:K36,MMULT(AJ17:BC36,K17:K36))^0.5</f>
        <v>0</v>
      </c>
      <c r="P2" s="121">
        <f>SUM(K17:K36)</f>
        <v>0</v>
      </c>
      <c r="Q2" s="73">
        <f>MIN(3*O2,P2)</f>
        <v>0</v>
      </c>
      <c r="R2" s="78" t="s">
        <v>197</v>
      </c>
      <c r="S2"/>
    </row>
    <row r="3" spans="1:66" x14ac:dyDescent="0.2">
      <c r="A3" s="125">
        <v>1</v>
      </c>
      <c r="B3" s="124">
        <v>1E-4</v>
      </c>
      <c r="F3" s="123" t="s">
        <v>198</v>
      </c>
      <c r="G3" s="124">
        <v>5.0000000000000001E-4</v>
      </c>
      <c r="K3" s="61" t="s">
        <v>199</v>
      </c>
      <c r="L3" s="122">
        <f>Uitkomsten!H10</f>
        <v>0</v>
      </c>
      <c r="O3" s="73">
        <f>SUMPRODUCT(L17:L36,MMULT(AJ17:BC36,L17:L36))^0.5</f>
        <v>0</v>
      </c>
      <c r="P3" s="121">
        <f>SUM(L17:L36)</f>
        <v>0</v>
      </c>
      <c r="Q3" s="73">
        <f t="shared" ref="Q3:Q6" si="0">MIN(3*O3,P3)</f>
        <v>0</v>
      </c>
      <c r="R3" s="78" t="s">
        <v>200</v>
      </c>
      <c r="S3"/>
    </row>
    <row r="4" spans="1:66" x14ac:dyDescent="0.2">
      <c r="A4" s="125">
        <v>2</v>
      </c>
      <c r="B4" s="124">
        <v>5.0000000000000001E-4</v>
      </c>
      <c r="F4" s="123" t="s">
        <v>201</v>
      </c>
      <c r="G4" s="124">
        <v>1E-3</v>
      </c>
      <c r="K4" s="61" t="s">
        <v>202</v>
      </c>
      <c r="L4" s="101">
        <f>L2-L3</f>
        <v>0</v>
      </c>
      <c r="O4" s="73">
        <f>SUMPRODUCT(M17:M36,MMULT(AJ17:BC36,M17:M36))^0.5</f>
        <v>0</v>
      </c>
      <c r="P4" s="121">
        <f>SUM(M17:M36)</f>
        <v>0</v>
      </c>
      <c r="Q4" s="73">
        <f t="shared" si="0"/>
        <v>0</v>
      </c>
      <c r="R4" s="78" t="s">
        <v>203</v>
      </c>
      <c r="S4"/>
    </row>
    <row r="5" spans="1:66" x14ac:dyDescent="0.2">
      <c r="A5" s="125">
        <v>3</v>
      </c>
      <c r="B5" s="124">
        <v>2.3999999999999998E-3</v>
      </c>
      <c r="F5" s="123" t="s">
        <v>204</v>
      </c>
      <c r="G5" s="124">
        <v>2E-3</v>
      </c>
      <c r="O5" s="73">
        <f>SUMPRODUCT(M38:M47,MMULT(BE38:BN47,M38:M47))^0.5</f>
        <v>0</v>
      </c>
      <c r="P5" s="121">
        <f>SUM(M37:M47)</f>
        <v>0</v>
      </c>
      <c r="Q5" s="73">
        <f t="shared" si="0"/>
        <v>0</v>
      </c>
      <c r="R5" s="78" t="s">
        <v>205</v>
      </c>
      <c r="S5"/>
    </row>
    <row r="6" spans="1:66" x14ac:dyDescent="0.2">
      <c r="A6" s="125">
        <v>4</v>
      </c>
      <c r="B6" s="124">
        <v>1.2E-2</v>
      </c>
      <c r="F6" s="123" t="s">
        <v>206</v>
      </c>
      <c r="G6" s="124">
        <v>2.3999999999999998E-3</v>
      </c>
      <c r="O6" s="73">
        <f>SUMPRODUCT(M17:M47,MMULT(AJ17:BN47,M17:M47))^0.5</f>
        <v>0</v>
      </c>
      <c r="P6" s="121">
        <f>P4+P5</f>
        <v>0</v>
      </c>
      <c r="Q6" s="73">
        <f t="shared" si="0"/>
        <v>0</v>
      </c>
      <c r="R6" s="78" t="s">
        <v>207</v>
      </c>
      <c r="S6"/>
    </row>
    <row r="7" spans="1:66" x14ac:dyDescent="0.2">
      <c r="A7" s="125">
        <v>5</v>
      </c>
      <c r="B7" s="124">
        <v>4.2000000000000003E-2</v>
      </c>
      <c r="F7" s="123" t="s">
        <v>208</v>
      </c>
      <c r="G7" s="124">
        <v>5.0000000000000001E-3</v>
      </c>
    </row>
    <row r="8" spans="1:66" x14ac:dyDescent="0.2">
      <c r="A8" s="125">
        <v>6</v>
      </c>
      <c r="B8" s="124">
        <v>4.2000000000000003E-2</v>
      </c>
      <c r="F8" s="123" t="s">
        <v>209</v>
      </c>
      <c r="G8" s="124">
        <v>1.2E-2</v>
      </c>
    </row>
    <row r="9" spans="1:66" x14ac:dyDescent="0.2">
      <c r="A9" s="125" t="s">
        <v>210</v>
      </c>
      <c r="B9" s="124">
        <v>4.2000000000000003E-2</v>
      </c>
      <c r="F9" s="123" t="s">
        <v>211</v>
      </c>
      <c r="G9" s="124">
        <v>4.2000000000000003E-2</v>
      </c>
    </row>
    <row r="10" spans="1:66" x14ac:dyDescent="0.2">
      <c r="A10" s="99" t="s">
        <v>212</v>
      </c>
    </row>
    <row r="14" spans="1:66" x14ac:dyDescent="0.2">
      <c r="B14" s="1"/>
      <c r="C14" s="1"/>
      <c r="D14" s="1"/>
      <c r="E14" s="68"/>
      <c r="F14" s="3" t="s">
        <v>213</v>
      </c>
      <c r="G14" s="3" t="s">
        <v>214</v>
      </c>
      <c r="H14" s="9"/>
      <c r="I14" s="9"/>
      <c r="J14" s="67"/>
      <c r="K14" s="3"/>
      <c r="L14" s="3"/>
      <c r="P14" s="78" t="s">
        <v>215</v>
      </c>
      <c r="Z14" s="82" t="s">
        <v>216</v>
      </c>
      <c r="AA14" s="81" t="s">
        <v>217</v>
      </c>
      <c r="AB14" s="81" t="s">
        <v>217</v>
      </c>
      <c r="AC14" s="81" t="s">
        <v>217</v>
      </c>
      <c r="AD14" s="81" t="s">
        <v>217</v>
      </c>
      <c r="AE14" s="81" t="s">
        <v>217</v>
      </c>
      <c r="AF14" s="81" t="s">
        <v>217</v>
      </c>
      <c r="AG14" s="82" t="s">
        <v>218</v>
      </c>
      <c r="AI14" s="75">
        <v>0.25</v>
      </c>
      <c r="AP14" s="66"/>
    </row>
    <row r="15" spans="1:66" x14ac:dyDescent="0.2">
      <c r="A15" s="1" t="s">
        <v>219</v>
      </c>
      <c r="B15" s="1"/>
      <c r="C15" s="1" t="s">
        <v>220</v>
      </c>
      <c r="D15" s="3" t="s">
        <v>221</v>
      </c>
      <c r="E15" s="72"/>
      <c r="F15" s="3" t="s">
        <v>222</v>
      </c>
      <c r="G15" s="3" t="s">
        <v>223</v>
      </c>
      <c r="H15" s="9"/>
      <c r="I15" s="3" t="s">
        <v>224</v>
      </c>
      <c r="J15" s="68"/>
      <c r="K15" s="62"/>
      <c r="L15" s="63" t="s">
        <v>225</v>
      </c>
      <c r="M15" s="64"/>
      <c r="P15" s="81">
        <v>0</v>
      </c>
      <c r="Q15" s="81">
        <v>1</v>
      </c>
      <c r="R15" s="81">
        <v>2</v>
      </c>
      <c r="S15" s="81">
        <v>3</v>
      </c>
      <c r="T15" s="81">
        <v>4</v>
      </c>
      <c r="U15" s="81">
        <v>5</v>
      </c>
      <c r="V15" s="81">
        <v>6</v>
      </c>
      <c r="W15" s="81" t="s">
        <v>210</v>
      </c>
      <c r="X15" s="103" t="s">
        <v>212</v>
      </c>
      <c r="Y15" s="68"/>
      <c r="Z15" s="83">
        <v>0.75</v>
      </c>
      <c r="AA15" s="83">
        <v>0.95</v>
      </c>
      <c r="AB15" s="83">
        <v>1</v>
      </c>
      <c r="AC15" s="83">
        <v>1.22</v>
      </c>
      <c r="AD15" s="83">
        <v>1.25</v>
      </c>
      <c r="AE15" s="83">
        <v>1.5</v>
      </c>
      <c r="AF15" s="83">
        <v>1.75</v>
      </c>
      <c r="AG15" s="83">
        <v>1.96</v>
      </c>
      <c r="AI15" s="69"/>
      <c r="AJ15" s="66"/>
      <c r="AK15" s="66"/>
      <c r="AL15" s="66"/>
      <c r="AM15" s="66"/>
      <c r="AN15" s="66"/>
      <c r="AO15" s="66"/>
      <c r="AP15" s="66"/>
      <c r="AQ15" s="66"/>
      <c r="AR15" s="66"/>
      <c r="AS15" s="66"/>
      <c r="AT15" s="66"/>
      <c r="AU15" s="66"/>
      <c r="AV15" s="66"/>
      <c r="AW15" s="66"/>
      <c r="AX15" s="66"/>
      <c r="AY15" s="66"/>
      <c r="AZ15" s="66"/>
      <c r="BA15" s="66"/>
      <c r="BB15" s="66"/>
      <c r="BC15" s="66"/>
    </row>
    <row r="16" spans="1:66" x14ac:dyDescent="0.2">
      <c r="A16" s="1" t="s">
        <v>226</v>
      </c>
      <c r="B16" s="1" t="s">
        <v>227</v>
      </c>
      <c r="C16" s="1" t="s">
        <v>228</v>
      </c>
      <c r="D16" s="3" t="s">
        <v>229</v>
      </c>
      <c r="E16" s="72"/>
      <c r="F16" s="3" t="s">
        <v>230</v>
      </c>
      <c r="G16" s="3" t="s">
        <v>230</v>
      </c>
      <c r="H16" s="3" t="s">
        <v>231</v>
      </c>
      <c r="I16" s="3" t="s">
        <v>232</v>
      </c>
      <c r="J16" s="70"/>
      <c r="K16" s="3" t="s">
        <v>213</v>
      </c>
      <c r="L16" s="3" t="s">
        <v>214</v>
      </c>
      <c r="M16" s="3" t="s">
        <v>233</v>
      </c>
      <c r="N16" s="70"/>
      <c r="O16" s="70"/>
      <c r="P16" s="84">
        <v>2.0000000000000002E-5</v>
      </c>
      <c r="Q16" s="85">
        <v>1E-4</v>
      </c>
      <c r="R16" s="85">
        <v>5.0000000000000001E-4</v>
      </c>
      <c r="S16" s="85">
        <v>2.3999999999999998E-3</v>
      </c>
      <c r="T16" s="86">
        <v>1.2E-2</v>
      </c>
      <c r="U16" s="86">
        <v>4.2000000000000003E-2</v>
      </c>
      <c r="V16" s="86">
        <v>4.2000000000000003E-2</v>
      </c>
      <c r="W16" s="86">
        <v>4.2000000000000003E-2</v>
      </c>
      <c r="X16" s="86"/>
      <c r="Y16" s="79"/>
      <c r="Z16" s="87">
        <v>4.2000000000000003E-2</v>
      </c>
      <c r="AA16" s="87">
        <v>1.2E-2</v>
      </c>
      <c r="AB16" s="87">
        <v>5.0000000000000001E-3</v>
      </c>
      <c r="AC16" s="88">
        <v>2.3999999999999998E-3</v>
      </c>
      <c r="AD16" s="87">
        <v>2E-3</v>
      </c>
      <c r="AE16" s="87">
        <v>1E-3</v>
      </c>
      <c r="AF16" s="88">
        <v>5.0000000000000001E-4</v>
      </c>
      <c r="AG16" s="89">
        <v>1E-4</v>
      </c>
      <c r="AH16" s="70"/>
      <c r="AI16" s="74" t="s">
        <v>234</v>
      </c>
      <c r="AJ16" s="77">
        <f>AI17</f>
        <v>4.2000000000000003E-2</v>
      </c>
      <c r="AK16" s="77">
        <f>AI18</f>
        <v>4.2000000000000003E-2</v>
      </c>
      <c r="AL16" s="77">
        <f>AI19</f>
        <v>4.2000000000000003E-2</v>
      </c>
      <c r="AM16" s="77">
        <f>AI20</f>
        <v>4.2000000000000003E-2</v>
      </c>
      <c r="AN16" s="77">
        <f>AI21</f>
        <v>4.2000000000000003E-2</v>
      </c>
      <c r="AO16" s="77">
        <f>AI22</f>
        <v>4.2000000000000003E-2</v>
      </c>
      <c r="AP16" s="77">
        <f>AI23</f>
        <v>4.2000000000000003E-2</v>
      </c>
      <c r="AQ16" s="77">
        <f>AI24</f>
        <v>4.2000000000000003E-2</v>
      </c>
      <c r="AR16" s="77">
        <f>AI25</f>
        <v>4.2000000000000003E-2</v>
      </c>
      <c r="AS16" s="77">
        <f>AI26</f>
        <v>4.2000000000000003E-2</v>
      </c>
      <c r="AT16" s="77">
        <f>AI27</f>
        <v>4.2000000000000003E-2</v>
      </c>
      <c r="AU16" s="77">
        <f>AI28</f>
        <v>4.2000000000000003E-2</v>
      </c>
      <c r="AV16" s="77">
        <f>AI29</f>
        <v>4.2000000000000003E-2</v>
      </c>
      <c r="AW16" s="77">
        <f>AI30</f>
        <v>4.2000000000000003E-2</v>
      </c>
      <c r="AX16" s="77">
        <f>AI31</f>
        <v>4.2000000000000003E-2</v>
      </c>
      <c r="AY16" s="77">
        <f>AI32</f>
        <v>4.2000000000000003E-2</v>
      </c>
      <c r="AZ16" s="77">
        <f>AI33</f>
        <v>4.2000000000000003E-2</v>
      </c>
      <c r="BA16" s="77">
        <f>AI34</f>
        <v>4.2000000000000003E-2</v>
      </c>
      <c r="BB16" s="77">
        <f>AI35</f>
        <v>4.2000000000000003E-2</v>
      </c>
      <c r="BC16" s="77">
        <f>AI36</f>
        <v>4.2000000000000003E-2</v>
      </c>
      <c r="BD16" s="76">
        <f>AI37</f>
        <v>4.2000000000000003E-2</v>
      </c>
      <c r="BE16" s="76">
        <f>AI38</f>
        <v>4.2000000000000003E-2</v>
      </c>
      <c r="BF16" s="76">
        <f>AI39</f>
        <v>4.2000000000000003E-2</v>
      </c>
      <c r="BG16" s="76">
        <f>AI40</f>
        <v>4.2000000000000003E-2</v>
      </c>
      <c r="BH16" s="76">
        <f>AI41</f>
        <v>4.2000000000000003E-2</v>
      </c>
      <c r="BI16" s="76">
        <f>AI42</f>
        <v>4.2000000000000003E-2</v>
      </c>
      <c r="BJ16" s="76">
        <f>AI43</f>
        <v>4.2000000000000003E-2</v>
      </c>
      <c r="BK16" s="76">
        <f>AI44</f>
        <v>4.2000000000000003E-2</v>
      </c>
      <c r="BL16" s="76">
        <f>AI45</f>
        <v>4.2000000000000003E-2</v>
      </c>
      <c r="BM16" s="76">
        <f>AI46</f>
        <v>4.2000000000000003E-2</v>
      </c>
      <c r="BN16" s="76">
        <f>AI47</f>
        <v>4.2000000000000003E-2</v>
      </c>
    </row>
    <row r="17" spans="1:66" x14ac:dyDescent="0.2">
      <c r="A17" s="104">
        <f>'Tegenpartij hvz'!B5</f>
        <v>0</v>
      </c>
      <c r="B17" s="105" t="str">
        <f>IF('Tegenpartij hvz'!C5="","geen",'Tegenpartij hvz'!C5)</f>
        <v>geen</v>
      </c>
      <c r="C17" s="106">
        <f>'Tegenpartij hvz'!D5</f>
        <v>0</v>
      </c>
      <c r="D17" s="90">
        <f>IF(A17=0,V$16,0)+IF(A17=0,0,1)*SUMPRODUCT(P$16:W$16,P17:W17)+X17*SUMPRODUCT(Z$16:AG$16,Z17:AG17)</f>
        <v>4.2000000000000003E-2</v>
      </c>
      <c r="E17" s="71"/>
      <c r="F17" s="109">
        <f>'Tegenpartij hvz'!E5</f>
        <v>0</v>
      </c>
      <c r="G17" s="109">
        <f>L$4*'Tegenpartij hvz'!F5</f>
        <v>0</v>
      </c>
      <c r="H17" s="109"/>
      <c r="I17" s="65">
        <v>0.5</v>
      </c>
      <c r="K17" s="102">
        <f>M17*F17/(F17+G17/2+IF(F17=0,1,0))</f>
        <v>0</v>
      </c>
      <c r="L17" s="102">
        <f>M17*G17/(2*F17+G17+IF(G17=0,1,0))</f>
        <v>0</v>
      </c>
      <c r="M17" s="102">
        <f>I17*MAX(0,F17+G17/2-H17)</f>
        <v>0</v>
      </c>
      <c r="P17" s="80">
        <f>IF($B17=P$15,1,0)</f>
        <v>0</v>
      </c>
      <c r="Q17" s="80">
        <f t="shared" ref="Q17:X32" si="1">IF($B17=Q$15,1,0)</f>
        <v>0</v>
      </c>
      <c r="R17" s="80">
        <f t="shared" si="1"/>
        <v>0</v>
      </c>
      <c r="S17" s="80">
        <f t="shared" si="1"/>
        <v>0</v>
      </c>
      <c r="T17" s="80">
        <f t="shared" si="1"/>
        <v>0</v>
      </c>
      <c r="U17" s="80">
        <f t="shared" si="1"/>
        <v>0</v>
      </c>
      <c r="V17" s="80">
        <f t="shared" si="1"/>
        <v>0</v>
      </c>
      <c r="W17" s="80">
        <f t="shared" si="1"/>
        <v>1</v>
      </c>
      <c r="X17" s="80">
        <f t="shared" si="1"/>
        <v>0</v>
      </c>
      <c r="Y17" s="67"/>
      <c r="Z17" s="80">
        <f t="shared" ref="Z17:Z36" si="2">IF($C17&lt;=Z$15,1,0)+IF($C17&gt;Z$15,1,0)*IF($C17&lt;=AA$15,1,0)*(AA$15-$C17)/(AA$15-Z$15)</f>
        <v>1</v>
      </c>
      <c r="AA17" s="80">
        <f t="shared" ref="AA17:AF26" si="3">IF($C17&gt;Z$15,1,0)*IF($C17&lt;=AA$15,1,0)*($C17-Z$15)/(AA$15-Z$15)+IF($C17&gt;AA$15,1,0)*IF($C17&lt;=AB$15,1,0)*(AB$15-$C17)/(AB$15-AA$15)</f>
        <v>0</v>
      </c>
      <c r="AB17" s="80">
        <f t="shared" si="3"/>
        <v>0</v>
      </c>
      <c r="AC17" s="80">
        <f t="shared" si="3"/>
        <v>0</v>
      </c>
      <c r="AD17" s="80">
        <f t="shared" si="3"/>
        <v>0</v>
      </c>
      <c r="AE17" s="80">
        <f t="shared" si="3"/>
        <v>0</v>
      </c>
      <c r="AF17" s="80">
        <f t="shared" si="3"/>
        <v>0</v>
      </c>
      <c r="AG17" s="80">
        <f t="shared" ref="AG17:AG36" si="4">IF($C17&gt;AF$15,1,0)*IF($C17&lt;=AG$15,1,0)*($C17-AF$15)/(AG$15-AF$15)+IF($C17&gt;AG$15,1,0)</f>
        <v>0</v>
      </c>
      <c r="AI17" s="76">
        <f>D17</f>
        <v>4.2000000000000003E-2</v>
      </c>
      <c r="AJ17" s="80">
        <f>$AI17*(1-$AI17)</f>
        <v>4.0236000000000001E-2</v>
      </c>
      <c r="AK17" s="80">
        <f t="shared" ref="AK17:AZ32" si="5">$AI17*(1-$AI17)*AK$16*(1-AK$16)/((1+$AI$14)*($AI17+AK$16)-$AI17*AK$16)</f>
        <v>1.5681890968266884E-2</v>
      </c>
      <c r="AL17" s="80">
        <f t="shared" si="5"/>
        <v>1.5681890968266884E-2</v>
      </c>
      <c r="AM17" s="80">
        <f t="shared" si="5"/>
        <v>1.5681890968266884E-2</v>
      </c>
      <c r="AN17" s="80">
        <f t="shared" si="5"/>
        <v>1.5681890968266884E-2</v>
      </c>
      <c r="AO17" s="80">
        <f t="shared" si="5"/>
        <v>1.5681890968266884E-2</v>
      </c>
      <c r="AP17" s="80">
        <f t="shared" si="5"/>
        <v>1.5681890968266884E-2</v>
      </c>
      <c r="AQ17" s="80">
        <f t="shared" si="5"/>
        <v>1.5681890968266884E-2</v>
      </c>
      <c r="AR17" s="80">
        <f t="shared" si="5"/>
        <v>1.5681890968266884E-2</v>
      </c>
      <c r="AS17" s="80">
        <f t="shared" si="5"/>
        <v>1.5681890968266884E-2</v>
      </c>
      <c r="AT17" s="80">
        <f t="shared" si="5"/>
        <v>1.5681890968266884E-2</v>
      </c>
      <c r="AU17" s="80">
        <f t="shared" si="5"/>
        <v>1.5681890968266884E-2</v>
      </c>
      <c r="AV17" s="80">
        <f t="shared" si="5"/>
        <v>1.5681890968266884E-2</v>
      </c>
      <c r="AW17" s="80">
        <f t="shared" si="5"/>
        <v>1.5681890968266884E-2</v>
      </c>
      <c r="AX17" s="80">
        <f t="shared" si="5"/>
        <v>1.5681890968266884E-2</v>
      </c>
      <c r="AY17" s="80">
        <f t="shared" si="5"/>
        <v>1.5681890968266884E-2</v>
      </c>
      <c r="AZ17" s="80">
        <f t="shared" si="5"/>
        <v>1.5681890968266884E-2</v>
      </c>
      <c r="BA17" s="80">
        <f t="shared" ref="BA17:BN32" si="6">$AI17*(1-$AI17)*BA$16*(1-BA$16)/((1+$AI$14)*($AI17+BA$16)-$AI17*BA$16)</f>
        <v>1.5681890968266884E-2</v>
      </c>
      <c r="BB17" s="80">
        <f t="shared" si="6"/>
        <v>1.5681890968266884E-2</v>
      </c>
      <c r="BC17" s="80">
        <f t="shared" si="6"/>
        <v>1.5681890968266884E-2</v>
      </c>
      <c r="BD17" s="67">
        <f t="shared" si="6"/>
        <v>1.5681890968266884E-2</v>
      </c>
      <c r="BE17" s="80">
        <f t="shared" si="6"/>
        <v>1.5681890968266884E-2</v>
      </c>
      <c r="BF17" s="80">
        <f t="shared" si="6"/>
        <v>1.5681890968266884E-2</v>
      </c>
      <c r="BG17" s="80">
        <f t="shared" si="6"/>
        <v>1.5681890968266884E-2</v>
      </c>
      <c r="BH17" s="80">
        <f t="shared" si="6"/>
        <v>1.5681890968266884E-2</v>
      </c>
      <c r="BI17" s="80">
        <f t="shared" si="6"/>
        <v>1.5681890968266884E-2</v>
      </c>
      <c r="BJ17" s="80">
        <f t="shared" si="6"/>
        <v>1.5681890968266884E-2</v>
      </c>
      <c r="BK17" s="80">
        <f t="shared" si="6"/>
        <v>1.5681890968266884E-2</v>
      </c>
      <c r="BL17" s="80">
        <f t="shared" si="6"/>
        <v>1.5681890968266884E-2</v>
      </c>
      <c r="BM17" s="80">
        <f t="shared" si="6"/>
        <v>1.5681890968266884E-2</v>
      </c>
      <c r="BN17" s="80">
        <f t="shared" si="6"/>
        <v>1.5681890968266884E-2</v>
      </c>
    </row>
    <row r="18" spans="1:66" x14ac:dyDescent="0.2">
      <c r="A18" s="104">
        <f>'Tegenpartij hvz'!B6</f>
        <v>0</v>
      </c>
      <c r="B18" s="105" t="str">
        <f>IF('Tegenpartij hvz'!C6="","geen",'Tegenpartij hvz'!C6)</f>
        <v>geen</v>
      </c>
      <c r="C18" s="106">
        <f>'Tegenpartij hvz'!D6</f>
        <v>0</v>
      </c>
      <c r="D18" s="90">
        <f t="shared" ref="D18:D36" si="7">IF(A18=0,V$16,0)+IF(A18=0,0,1)*SUMPRODUCT(P$16:W$16,P18:W18)+X18*SUMPRODUCT(Z$16:AG$16,Z18:AG18)</f>
        <v>4.2000000000000003E-2</v>
      </c>
      <c r="E18" s="71"/>
      <c r="F18" s="109">
        <f>'Tegenpartij hvz'!E6</f>
        <v>0</v>
      </c>
      <c r="G18" s="109">
        <f>L$4*'Tegenpartij hvz'!F6</f>
        <v>0</v>
      </c>
      <c r="H18" s="109"/>
      <c r="I18" s="65">
        <v>0.5</v>
      </c>
      <c r="K18" s="102">
        <f t="shared" ref="K18:K36" si="8">M18*F18/(F18+G18/2+IF(F18=0,1,0))</f>
        <v>0</v>
      </c>
      <c r="L18" s="102">
        <f t="shared" ref="L18:L36" si="9">M18*G18/(2*F18+G18+IF(G18=0,1,0))</f>
        <v>0</v>
      </c>
      <c r="M18" s="102">
        <f t="shared" ref="M18:M36" si="10">I18*MAX(0,F18+G18/2-H18)</f>
        <v>0</v>
      </c>
      <c r="P18" s="80">
        <f t="shared" ref="P18:X33" si="11">IF($B18=P$15,1,0)</f>
        <v>0</v>
      </c>
      <c r="Q18" s="80">
        <f t="shared" si="1"/>
        <v>0</v>
      </c>
      <c r="R18" s="80">
        <f t="shared" si="1"/>
        <v>0</v>
      </c>
      <c r="S18" s="80">
        <f t="shared" si="1"/>
        <v>0</v>
      </c>
      <c r="T18" s="80">
        <f t="shared" si="1"/>
        <v>0</v>
      </c>
      <c r="U18" s="80">
        <f t="shared" si="1"/>
        <v>0</v>
      </c>
      <c r="V18" s="80">
        <f t="shared" si="1"/>
        <v>0</v>
      </c>
      <c r="W18" s="80">
        <f t="shared" si="1"/>
        <v>1</v>
      </c>
      <c r="X18" s="80">
        <f t="shared" si="1"/>
        <v>0</v>
      </c>
      <c r="Y18" s="67"/>
      <c r="Z18" s="80">
        <f t="shared" si="2"/>
        <v>1</v>
      </c>
      <c r="AA18" s="80">
        <f t="shared" si="3"/>
        <v>0</v>
      </c>
      <c r="AB18" s="80">
        <f t="shared" si="3"/>
        <v>0</v>
      </c>
      <c r="AC18" s="80">
        <f t="shared" si="3"/>
        <v>0</v>
      </c>
      <c r="AD18" s="80">
        <f t="shared" si="3"/>
        <v>0</v>
      </c>
      <c r="AE18" s="80">
        <f t="shared" si="3"/>
        <v>0</v>
      </c>
      <c r="AF18" s="80">
        <f t="shared" si="3"/>
        <v>0</v>
      </c>
      <c r="AG18" s="80">
        <f t="shared" si="4"/>
        <v>0</v>
      </c>
      <c r="AI18" s="76">
        <f t="shared" ref="AI18:AI47" si="12">D18</f>
        <v>4.2000000000000003E-2</v>
      </c>
      <c r="AJ18" s="80">
        <f t="shared" ref="AJ18:AY33" si="13">$AI18*(1-$AI18)*AJ$16*(1-AJ$16)/((1+$AI$14)*($AI18+AJ$16)-$AI18*AJ$16)</f>
        <v>1.5681890968266884E-2</v>
      </c>
      <c r="AK18" s="80">
        <f>$AI18*(1-$AI18)</f>
        <v>4.0236000000000001E-2</v>
      </c>
      <c r="AL18" s="80">
        <f t="shared" si="5"/>
        <v>1.5681890968266884E-2</v>
      </c>
      <c r="AM18" s="80">
        <f t="shared" si="5"/>
        <v>1.5681890968266884E-2</v>
      </c>
      <c r="AN18" s="80">
        <f t="shared" si="5"/>
        <v>1.5681890968266884E-2</v>
      </c>
      <c r="AO18" s="80">
        <f t="shared" si="5"/>
        <v>1.5681890968266884E-2</v>
      </c>
      <c r="AP18" s="80">
        <f t="shared" si="5"/>
        <v>1.5681890968266884E-2</v>
      </c>
      <c r="AQ18" s="80">
        <f t="shared" si="5"/>
        <v>1.5681890968266884E-2</v>
      </c>
      <c r="AR18" s="80">
        <f t="shared" si="5"/>
        <v>1.5681890968266884E-2</v>
      </c>
      <c r="AS18" s="80">
        <f t="shared" si="5"/>
        <v>1.5681890968266884E-2</v>
      </c>
      <c r="AT18" s="80">
        <f t="shared" si="5"/>
        <v>1.5681890968266884E-2</v>
      </c>
      <c r="AU18" s="80">
        <f t="shared" si="5"/>
        <v>1.5681890968266884E-2</v>
      </c>
      <c r="AV18" s="80">
        <f t="shared" si="5"/>
        <v>1.5681890968266884E-2</v>
      </c>
      <c r="AW18" s="80">
        <f t="shared" si="5"/>
        <v>1.5681890968266884E-2</v>
      </c>
      <c r="AX18" s="80">
        <f t="shared" si="5"/>
        <v>1.5681890968266884E-2</v>
      </c>
      <c r="AY18" s="80">
        <f t="shared" si="5"/>
        <v>1.5681890968266884E-2</v>
      </c>
      <c r="AZ18" s="80">
        <f t="shared" si="5"/>
        <v>1.5681890968266884E-2</v>
      </c>
      <c r="BA18" s="80">
        <f t="shared" si="6"/>
        <v>1.5681890968266884E-2</v>
      </c>
      <c r="BB18" s="80">
        <f t="shared" si="6"/>
        <v>1.5681890968266884E-2</v>
      </c>
      <c r="BC18" s="80">
        <f t="shared" si="6"/>
        <v>1.5681890968266884E-2</v>
      </c>
      <c r="BD18" s="67">
        <f t="shared" si="6"/>
        <v>1.5681890968266884E-2</v>
      </c>
      <c r="BE18" s="80">
        <f t="shared" si="6"/>
        <v>1.5681890968266884E-2</v>
      </c>
      <c r="BF18" s="80">
        <f t="shared" si="6"/>
        <v>1.5681890968266884E-2</v>
      </c>
      <c r="BG18" s="80">
        <f t="shared" si="6"/>
        <v>1.5681890968266884E-2</v>
      </c>
      <c r="BH18" s="80">
        <f t="shared" si="6"/>
        <v>1.5681890968266884E-2</v>
      </c>
      <c r="BI18" s="80">
        <f t="shared" si="6"/>
        <v>1.5681890968266884E-2</v>
      </c>
      <c r="BJ18" s="80">
        <f t="shared" si="6"/>
        <v>1.5681890968266884E-2</v>
      </c>
      <c r="BK18" s="80">
        <f t="shared" si="6"/>
        <v>1.5681890968266884E-2</v>
      </c>
      <c r="BL18" s="80">
        <f t="shared" si="6"/>
        <v>1.5681890968266884E-2</v>
      </c>
      <c r="BM18" s="80">
        <f t="shared" si="6"/>
        <v>1.5681890968266884E-2</v>
      </c>
      <c r="BN18" s="80">
        <f t="shared" si="6"/>
        <v>1.5681890968266884E-2</v>
      </c>
    </row>
    <row r="19" spans="1:66" x14ac:dyDescent="0.2">
      <c r="A19" s="104">
        <f>'Tegenpartij hvz'!B7</f>
        <v>0</v>
      </c>
      <c r="B19" s="105" t="str">
        <f>IF('Tegenpartij hvz'!C7="","geen",'Tegenpartij hvz'!C7)</f>
        <v>geen</v>
      </c>
      <c r="C19" s="106">
        <f>'Tegenpartij hvz'!D7</f>
        <v>0</v>
      </c>
      <c r="D19" s="90">
        <f t="shared" si="7"/>
        <v>4.2000000000000003E-2</v>
      </c>
      <c r="E19" s="71"/>
      <c r="F19" s="109">
        <f>'Tegenpartij hvz'!E7</f>
        <v>0</v>
      </c>
      <c r="G19" s="109">
        <f>L$4*'Tegenpartij hvz'!F7</f>
        <v>0</v>
      </c>
      <c r="H19" s="109"/>
      <c r="I19" s="65">
        <v>0.5</v>
      </c>
      <c r="K19" s="102">
        <f t="shared" si="8"/>
        <v>0</v>
      </c>
      <c r="L19" s="102">
        <f t="shared" si="9"/>
        <v>0</v>
      </c>
      <c r="M19" s="102">
        <f t="shared" si="10"/>
        <v>0</v>
      </c>
      <c r="P19" s="80">
        <f t="shared" si="11"/>
        <v>0</v>
      </c>
      <c r="Q19" s="80">
        <f t="shared" si="1"/>
        <v>0</v>
      </c>
      <c r="R19" s="80">
        <f t="shared" si="1"/>
        <v>0</v>
      </c>
      <c r="S19" s="80">
        <f t="shared" si="1"/>
        <v>0</v>
      </c>
      <c r="T19" s="80">
        <f t="shared" si="1"/>
        <v>0</v>
      </c>
      <c r="U19" s="80">
        <f t="shared" si="1"/>
        <v>0</v>
      </c>
      <c r="V19" s="80">
        <f t="shared" si="1"/>
        <v>0</v>
      </c>
      <c r="W19" s="80">
        <f t="shared" si="1"/>
        <v>1</v>
      </c>
      <c r="X19" s="80">
        <f t="shared" si="1"/>
        <v>0</v>
      </c>
      <c r="Y19" s="67"/>
      <c r="Z19" s="80">
        <f t="shared" si="2"/>
        <v>1</v>
      </c>
      <c r="AA19" s="80">
        <f t="shared" si="3"/>
        <v>0</v>
      </c>
      <c r="AB19" s="80">
        <f t="shared" si="3"/>
        <v>0</v>
      </c>
      <c r="AC19" s="80">
        <f t="shared" si="3"/>
        <v>0</v>
      </c>
      <c r="AD19" s="80">
        <f t="shared" si="3"/>
        <v>0</v>
      </c>
      <c r="AE19" s="80">
        <f t="shared" si="3"/>
        <v>0</v>
      </c>
      <c r="AF19" s="80">
        <f t="shared" si="3"/>
        <v>0</v>
      </c>
      <c r="AG19" s="80">
        <f t="shared" si="4"/>
        <v>0</v>
      </c>
      <c r="AI19" s="76">
        <f t="shared" si="12"/>
        <v>4.2000000000000003E-2</v>
      </c>
      <c r="AJ19" s="80">
        <f t="shared" si="13"/>
        <v>1.5681890968266884E-2</v>
      </c>
      <c r="AK19" s="80">
        <f t="shared" si="5"/>
        <v>1.5681890968266884E-2</v>
      </c>
      <c r="AL19" s="80">
        <f>$AI19*(1-$AI19)</f>
        <v>4.0236000000000001E-2</v>
      </c>
      <c r="AM19" s="80">
        <f t="shared" si="5"/>
        <v>1.5681890968266884E-2</v>
      </c>
      <c r="AN19" s="80">
        <f t="shared" si="5"/>
        <v>1.5681890968266884E-2</v>
      </c>
      <c r="AO19" s="80">
        <f t="shared" si="5"/>
        <v>1.5681890968266884E-2</v>
      </c>
      <c r="AP19" s="80">
        <f t="shared" si="5"/>
        <v>1.5681890968266884E-2</v>
      </c>
      <c r="AQ19" s="80">
        <f t="shared" si="5"/>
        <v>1.5681890968266884E-2</v>
      </c>
      <c r="AR19" s="80">
        <f t="shared" si="5"/>
        <v>1.5681890968266884E-2</v>
      </c>
      <c r="AS19" s="80">
        <f t="shared" si="5"/>
        <v>1.5681890968266884E-2</v>
      </c>
      <c r="AT19" s="80">
        <f t="shared" si="5"/>
        <v>1.5681890968266884E-2</v>
      </c>
      <c r="AU19" s="80">
        <f t="shared" si="5"/>
        <v>1.5681890968266884E-2</v>
      </c>
      <c r="AV19" s="80">
        <f t="shared" si="5"/>
        <v>1.5681890968266884E-2</v>
      </c>
      <c r="AW19" s="80">
        <f t="shared" si="5"/>
        <v>1.5681890968266884E-2</v>
      </c>
      <c r="AX19" s="80">
        <f t="shared" si="5"/>
        <v>1.5681890968266884E-2</v>
      </c>
      <c r="AY19" s="80">
        <f t="shared" si="5"/>
        <v>1.5681890968266884E-2</v>
      </c>
      <c r="AZ19" s="80">
        <f t="shared" si="5"/>
        <v>1.5681890968266884E-2</v>
      </c>
      <c r="BA19" s="80">
        <f t="shared" si="6"/>
        <v>1.5681890968266884E-2</v>
      </c>
      <c r="BB19" s="80">
        <f t="shared" si="6"/>
        <v>1.5681890968266884E-2</v>
      </c>
      <c r="BC19" s="80">
        <f t="shared" si="6"/>
        <v>1.5681890968266884E-2</v>
      </c>
      <c r="BD19" s="67">
        <f t="shared" si="6"/>
        <v>1.5681890968266884E-2</v>
      </c>
      <c r="BE19" s="80">
        <f t="shared" si="6"/>
        <v>1.5681890968266884E-2</v>
      </c>
      <c r="BF19" s="80">
        <f t="shared" si="6"/>
        <v>1.5681890968266884E-2</v>
      </c>
      <c r="BG19" s="80">
        <f t="shared" si="6"/>
        <v>1.5681890968266884E-2</v>
      </c>
      <c r="BH19" s="80">
        <f t="shared" si="6"/>
        <v>1.5681890968266884E-2</v>
      </c>
      <c r="BI19" s="80">
        <f t="shared" si="6"/>
        <v>1.5681890968266884E-2</v>
      </c>
      <c r="BJ19" s="80">
        <f t="shared" si="6"/>
        <v>1.5681890968266884E-2</v>
      </c>
      <c r="BK19" s="80">
        <f t="shared" si="6"/>
        <v>1.5681890968266884E-2</v>
      </c>
      <c r="BL19" s="80">
        <f t="shared" si="6"/>
        <v>1.5681890968266884E-2</v>
      </c>
      <c r="BM19" s="80">
        <f t="shared" si="6"/>
        <v>1.5681890968266884E-2</v>
      </c>
      <c r="BN19" s="80">
        <f t="shared" si="6"/>
        <v>1.5681890968266884E-2</v>
      </c>
    </row>
    <row r="20" spans="1:66" x14ac:dyDescent="0.2">
      <c r="A20" s="104">
        <f>'Tegenpartij hvz'!B8</f>
        <v>0</v>
      </c>
      <c r="B20" s="105" t="str">
        <f>IF('Tegenpartij hvz'!C8="","geen",'Tegenpartij hvz'!C8)</f>
        <v>geen</v>
      </c>
      <c r="C20" s="106">
        <f>'Tegenpartij hvz'!D8</f>
        <v>0</v>
      </c>
      <c r="D20" s="90">
        <f t="shared" si="7"/>
        <v>4.2000000000000003E-2</v>
      </c>
      <c r="E20" s="71"/>
      <c r="F20" s="109">
        <f>'Tegenpartij hvz'!E8</f>
        <v>0</v>
      </c>
      <c r="G20" s="109">
        <f>L$4*'Tegenpartij hvz'!F8</f>
        <v>0</v>
      </c>
      <c r="H20" s="109"/>
      <c r="I20" s="65">
        <v>0.5</v>
      </c>
      <c r="K20" s="102">
        <f t="shared" si="8"/>
        <v>0</v>
      </c>
      <c r="L20" s="102">
        <f t="shared" si="9"/>
        <v>0</v>
      </c>
      <c r="M20" s="102">
        <f t="shared" si="10"/>
        <v>0</v>
      </c>
      <c r="P20" s="80">
        <f t="shared" si="11"/>
        <v>0</v>
      </c>
      <c r="Q20" s="80">
        <f t="shared" si="1"/>
        <v>0</v>
      </c>
      <c r="R20" s="80">
        <f t="shared" si="1"/>
        <v>0</v>
      </c>
      <c r="S20" s="80">
        <f t="shared" si="1"/>
        <v>0</v>
      </c>
      <c r="T20" s="80">
        <f t="shared" si="1"/>
        <v>0</v>
      </c>
      <c r="U20" s="80">
        <f t="shared" si="1"/>
        <v>0</v>
      </c>
      <c r="V20" s="80">
        <f t="shared" si="1"/>
        <v>0</v>
      </c>
      <c r="W20" s="80">
        <f t="shared" si="1"/>
        <v>1</v>
      </c>
      <c r="X20" s="80">
        <f t="shared" si="1"/>
        <v>0</v>
      </c>
      <c r="Y20" s="67"/>
      <c r="Z20" s="80">
        <f t="shared" si="2"/>
        <v>1</v>
      </c>
      <c r="AA20" s="80">
        <f t="shared" si="3"/>
        <v>0</v>
      </c>
      <c r="AB20" s="80">
        <f t="shared" si="3"/>
        <v>0</v>
      </c>
      <c r="AC20" s="80">
        <f t="shared" si="3"/>
        <v>0</v>
      </c>
      <c r="AD20" s="80">
        <f t="shared" si="3"/>
        <v>0</v>
      </c>
      <c r="AE20" s="80">
        <f t="shared" si="3"/>
        <v>0</v>
      </c>
      <c r="AF20" s="80">
        <f t="shared" si="3"/>
        <v>0</v>
      </c>
      <c r="AG20" s="80">
        <f t="shared" si="4"/>
        <v>0</v>
      </c>
      <c r="AI20" s="76">
        <f t="shared" si="12"/>
        <v>4.2000000000000003E-2</v>
      </c>
      <c r="AJ20" s="80">
        <f t="shared" si="13"/>
        <v>1.5681890968266884E-2</v>
      </c>
      <c r="AK20" s="80">
        <f t="shared" si="5"/>
        <v>1.5681890968266884E-2</v>
      </c>
      <c r="AL20" s="80">
        <f t="shared" si="5"/>
        <v>1.5681890968266884E-2</v>
      </c>
      <c r="AM20" s="80">
        <f>$AI20*(1-$AI20)</f>
        <v>4.0236000000000001E-2</v>
      </c>
      <c r="AN20" s="80">
        <f t="shared" si="5"/>
        <v>1.5681890968266884E-2</v>
      </c>
      <c r="AO20" s="80">
        <f t="shared" si="5"/>
        <v>1.5681890968266884E-2</v>
      </c>
      <c r="AP20" s="80">
        <f t="shared" si="5"/>
        <v>1.5681890968266884E-2</v>
      </c>
      <c r="AQ20" s="80">
        <f t="shared" si="5"/>
        <v>1.5681890968266884E-2</v>
      </c>
      <c r="AR20" s="80">
        <f t="shared" si="5"/>
        <v>1.5681890968266884E-2</v>
      </c>
      <c r="AS20" s="80">
        <f t="shared" si="5"/>
        <v>1.5681890968266884E-2</v>
      </c>
      <c r="AT20" s="80">
        <f t="shared" si="5"/>
        <v>1.5681890968266884E-2</v>
      </c>
      <c r="AU20" s="80">
        <f t="shared" si="5"/>
        <v>1.5681890968266884E-2</v>
      </c>
      <c r="AV20" s="80">
        <f t="shared" si="5"/>
        <v>1.5681890968266884E-2</v>
      </c>
      <c r="AW20" s="80">
        <f t="shared" si="5"/>
        <v>1.5681890968266884E-2</v>
      </c>
      <c r="AX20" s="80">
        <f t="shared" si="5"/>
        <v>1.5681890968266884E-2</v>
      </c>
      <c r="AY20" s="80">
        <f t="shared" si="5"/>
        <v>1.5681890968266884E-2</v>
      </c>
      <c r="AZ20" s="80">
        <f t="shared" si="5"/>
        <v>1.5681890968266884E-2</v>
      </c>
      <c r="BA20" s="80">
        <f t="shared" si="6"/>
        <v>1.5681890968266884E-2</v>
      </c>
      <c r="BB20" s="80">
        <f t="shared" si="6"/>
        <v>1.5681890968266884E-2</v>
      </c>
      <c r="BC20" s="80">
        <f t="shared" si="6"/>
        <v>1.5681890968266884E-2</v>
      </c>
      <c r="BD20" s="67">
        <f t="shared" si="6"/>
        <v>1.5681890968266884E-2</v>
      </c>
      <c r="BE20" s="80">
        <f t="shared" si="6"/>
        <v>1.5681890968266884E-2</v>
      </c>
      <c r="BF20" s="80">
        <f t="shared" si="6"/>
        <v>1.5681890968266884E-2</v>
      </c>
      <c r="BG20" s="80">
        <f t="shared" si="6"/>
        <v>1.5681890968266884E-2</v>
      </c>
      <c r="BH20" s="80">
        <f t="shared" si="6"/>
        <v>1.5681890968266884E-2</v>
      </c>
      <c r="BI20" s="80">
        <f t="shared" si="6"/>
        <v>1.5681890968266884E-2</v>
      </c>
      <c r="BJ20" s="80">
        <f t="shared" si="6"/>
        <v>1.5681890968266884E-2</v>
      </c>
      <c r="BK20" s="80">
        <f t="shared" si="6"/>
        <v>1.5681890968266884E-2</v>
      </c>
      <c r="BL20" s="80">
        <f t="shared" si="6"/>
        <v>1.5681890968266884E-2</v>
      </c>
      <c r="BM20" s="80">
        <f t="shared" si="6"/>
        <v>1.5681890968266884E-2</v>
      </c>
      <c r="BN20" s="80">
        <f t="shared" si="6"/>
        <v>1.5681890968266884E-2</v>
      </c>
    </row>
    <row r="21" spans="1:66" x14ac:dyDescent="0.2">
      <c r="A21" s="104">
        <f>'Tegenpartij hvz'!B9</f>
        <v>0</v>
      </c>
      <c r="B21" s="105" t="str">
        <f>IF('Tegenpartij hvz'!C9="","geen",'Tegenpartij hvz'!C9)</f>
        <v>geen</v>
      </c>
      <c r="C21" s="106">
        <f>'Tegenpartij hvz'!D9</f>
        <v>0</v>
      </c>
      <c r="D21" s="90">
        <f t="shared" si="7"/>
        <v>4.2000000000000003E-2</v>
      </c>
      <c r="E21" s="71"/>
      <c r="F21" s="109">
        <f>'Tegenpartij hvz'!E9</f>
        <v>0</v>
      </c>
      <c r="G21" s="109">
        <f>L$4*'Tegenpartij hvz'!F9</f>
        <v>0</v>
      </c>
      <c r="H21" s="109"/>
      <c r="I21" s="65">
        <v>0.5</v>
      </c>
      <c r="K21" s="102">
        <f t="shared" si="8"/>
        <v>0</v>
      </c>
      <c r="L21" s="102">
        <f t="shared" si="9"/>
        <v>0</v>
      </c>
      <c r="M21" s="102">
        <f t="shared" si="10"/>
        <v>0</v>
      </c>
      <c r="P21" s="80">
        <f t="shared" si="11"/>
        <v>0</v>
      </c>
      <c r="Q21" s="80">
        <f t="shared" si="1"/>
        <v>0</v>
      </c>
      <c r="R21" s="80">
        <f t="shared" si="1"/>
        <v>0</v>
      </c>
      <c r="S21" s="80">
        <f t="shared" si="1"/>
        <v>0</v>
      </c>
      <c r="T21" s="80">
        <f t="shared" si="1"/>
        <v>0</v>
      </c>
      <c r="U21" s="80">
        <f t="shared" si="1"/>
        <v>0</v>
      </c>
      <c r="V21" s="80">
        <f t="shared" si="1"/>
        <v>0</v>
      </c>
      <c r="W21" s="80">
        <f t="shared" si="1"/>
        <v>1</v>
      </c>
      <c r="X21" s="80">
        <f t="shared" si="1"/>
        <v>0</v>
      </c>
      <c r="Y21" s="67"/>
      <c r="Z21" s="80">
        <f t="shared" si="2"/>
        <v>1</v>
      </c>
      <c r="AA21" s="80">
        <f t="shared" si="3"/>
        <v>0</v>
      </c>
      <c r="AB21" s="80">
        <f t="shared" si="3"/>
        <v>0</v>
      </c>
      <c r="AC21" s="80">
        <f t="shared" si="3"/>
        <v>0</v>
      </c>
      <c r="AD21" s="80">
        <f t="shared" si="3"/>
        <v>0</v>
      </c>
      <c r="AE21" s="80">
        <f t="shared" si="3"/>
        <v>0</v>
      </c>
      <c r="AF21" s="80">
        <f t="shared" si="3"/>
        <v>0</v>
      </c>
      <c r="AG21" s="80">
        <f t="shared" si="4"/>
        <v>0</v>
      </c>
      <c r="AI21" s="76">
        <f t="shared" si="12"/>
        <v>4.2000000000000003E-2</v>
      </c>
      <c r="AJ21" s="80">
        <f t="shared" si="13"/>
        <v>1.5681890968266884E-2</v>
      </c>
      <c r="AK21" s="80">
        <f t="shared" si="5"/>
        <v>1.5681890968266884E-2</v>
      </c>
      <c r="AL21" s="80">
        <f t="shared" si="5"/>
        <v>1.5681890968266884E-2</v>
      </c>
      <c r="AM21" s="80">
        <f t="shared" si="5"/>
        <v>1.5681890968266884E-2</v>
      </c>
      <c r="AN21" s="80">
        <f>$AI21*(1-$AI21)</f>
        <v>4.0236000000000001E-2</v>
      </c>
      <c r="AO21" s="80">
        <f t="shared" si="5"/>
        <v>1.5681890968266884E-2</v>
      </c>
      <c r="AP21" s="80">
        <f t="shared" si="5"/>
        <v>1.5681890968266884E-2</v>
      </c>
      <c r="AQ21" s="80">
        <f t="shared" si="5"/>
        <v>1.5681890968266884E-2</v>
      </c>
      <c r="AR21" s="80">
        <f t="shared" si="5"/>
        <v>1.5681890968266884E-2</v>
      </c>
      <c r="AS21" s="80">
        <f t="shared" si="5"/>
        <v>1.5681890968266884E-2</v>
      </c>
      <c r="AT21" s="80">
        <f t="shared" si="5"/>
        <v>1.5681890968266884E-2</v>
      </c>
      <c r="AU21" s="80">
        <f t="shared" si="5"/>
        <v>1.5681890968266884E-2</v>
      </c>
      <c r="AV21" s="80">
        <f t="shared" si="5"/>
        <v>1.5681890968266884E-2</v>
      </c>
      <c r="AW21" s="80">
        <f t="shared" si="5"/>
        <v>1.5681890968266884E-2</v>
      </c>
      <c r="AX21" s="80">
        <f t="shared" si="5"/>
        <v>1.5681890968266884E-2</v>
      </c>
      <c r="AY21" s="80">
        <f t="shared" si="5"/>
        <v>1.5681890968266884E-2</v>
      </c>
      <c r="AZ21" s="80">
        <f t="shared" si="5"/>
        <v>1.5681890968266884E-2</v>
      </c>
      <c r="BA21" s="80">
        <f t="shared" si="6"/>
        <v>1.5681890968266884E-2</v>
      </c>
      <c r="BB21" s="80">
        <f t="shared" si="6"/>
        <v>1.5681890968266884E-2</v>
      </c>
      <c r="BC21" s="80">
        <f t="shared" si="6"/>
        <v>1.5681890968266884E-2</v>
      </c>
      <c r="BD21" s="67">
        <f t="shared" si="6"/>
        <v>1.5681890968266884E-2</v>
      </c>
      <c r="BE21" s="80">
        <f t="shared" si="6"/>
        <v>1.5681890968266884E-2</v>
      </c>
      <c r="BF21" s="80">
        <f t="shared" si="6"/>
        <v>1.5681890968266884E-2</v>
      </c>
      <c r="BG21" s="80">
        <f t="shared" si="6"/>
        <v>1.5681890968266884E-2</v>
      </c>
      <c r="BH21" s="80">
        <f t="shared" si="6"/>
        <v>1.5681890968266884E-2</v>
      </c>
      <c r="BI21" s="80">
        <f t="shared" si="6"/>
        <v>1.5681890968266884E-2</v>
      </c>
      <c r="BJ21" s="80">
        <f t="shared" si="6"/>
        <v>1.5681890968266884E-2</v>
      </c>
      <c r="BK21" s="80">
        <f t="shared" si="6"/>
        <v>1.5681890968266884E-2</v>
      </c>
      <c r="BL21" s="80">
        <f t="shared" si="6"/>
        <v>1.5681890968266884E-2</v>
      </c>
      <c r="BM21" s="80">
        <f t="shared" si="6"/>
        <v>1.5681890968266884E-2</v>
      </c>
      <c r="BN21" s="80">
        <f t="shared" si="6"/>
        <v>1.5681890968266884E-2</v>
      </c>
    </row>
    <row r="22" spans="1:66" x14ac:dyDescent="0.2">
      <c r="A22" s="104">
        <f>'Tegenpartij hvz'!B10</f>
        <v>0</v>
      </c>
      <c r="B22" s="105" t="str">
        <f>IF('Tegenpartij hvz'!C10="","geen",'Tegenpartij hvz'!C10)</f>
        <v>geen</v>
      </c>
      <c r="C22" s="106">
        <f>'Tegenpartij hvz'!D10</f>
        <v>0</v>
      </c>
      <c r="D22" s="90">
        <f t="shared" si="7"/>
        <v>4.2000000000000003E-2</v>
      </c>
      <c r="E22" s="71"/>
      <c r="F22" s="109">
        <f>'Tegenpartij hvz'!E10</f>
        <v>0</v>
      </c>
      <c r="G22" s="109">
        <f>L$4*'Tegenpartij hvz'!F10</f>
        <v>0</v>
      </c>
      <c r="H22" s="109"/>
      <c r="I22" s="65">
        <v>0.5</v>
      </c>
      <c r="K22" s="102">
        <f t="shared" si="8"/>
        <v>0</v>
      </c>
      <c r="L22" s="102">
        <f t="shared" si="9"/>
        <v>0</v>
      </c>
      <c r="M22" s="102">
        <f t="shared" si="10"/>
        <v>0</v>
      </c>
      <c r="P22" s="80">
        <f t="shared" si="11"/>
        <v>0</v>
      </c>
      <c r="Q22" s="80">
        <f t="shared" si="1"/>
        <v>0</v>
      </c>
      <c r="R22" s="80">
        <f t="shared" si="1"/>
        <v>0</v>
      </c>
      <c r="S22" s="80">
        <f t="shared" si="1"/>
        <v>0</v>
      </c>
      <c r="T22" s="80">
        <f t="shared" si="1"/>
        <v>0</v>
      </c>
      <c r="U22" s="80">
        <f t="shared" si="1"/>
        <v>0</v>
      </c>
      <c r="V22" s="80">
        <f t="shared" si="1"/>
        <v>0</v>
      </c>
      <c r="W22" s="80">
        <f t="shared" si="1"/>
        <v>1</v>
      </c>
      <c r="X22" s="80">
        <f t="shared" si="1"/>
        <v>0</v>
      </c>
      <c r="Y22" s="67"/>
      <c r="Z22" s="80">
        <f t="shared" si="2"/>
        <v>1</v>
      </c>
      <c r="AA22" s="80">
        <f t="shared" si="3"/>
        <v>0</v>
      </c>
      <c r="AB22" s="80">
        <f t="shared" si="3"/>
        <v>0</v>
      </c>
      <c r="AC22" s="80">
        <f t="shared" si="3"/>
        <v>0</v>
      </c>
      <c r="AD22" s="80">
        <f t="shared" si="3"/>
        <v>0</v>
      </c>
      <c r="AE22" s="80">
        <f t="shared" si="3"/>
        <v>0</v>
      </c>
      <c r="AF22" s="80">
        <f t="shared" si="3"/>
        <v>0</v>
      </c>
      <c r="AG22" s="80">
        <f t="shared" si="4"/>
        <v>0</v>
      </c>
      <c r="AI22" s="76">
        <f t="shared" si="12"/>
        <v>4.2000000000000003E-2</v>
      </c>
      <c r="AJ22" s="80">
        <f t="shared" si="13"/>
        <v>1.5681890968266884E-2</v>
      </c>
      <c r="AK22" s="80">
        <f t="shared" si="5"/>
        <v>1.5681890968266884E-2</v>
      </c>
      <c r="AL22" s="80">
        <f t="shared" si="5"/>
        <v>1.5681890968266884E-2</v>
      </c>
      <c r="AM22" s="80">
        <f t="shared" si="5"/>
        <v>1.5681890968266884E-2</v>
      </c>
      <c r="AN22" s="80">
        <f t="shared" si="5"/>
        <v>1.5681890968266884E-2</v>
      </c>
      <c r="AO22" s="80">
        <f>$AI22*(1-$AI22)</f>
        <v>4.0236000000000001E-2</v>
      </c>
      <c r="AP22" s="80">
        <f t="shared" si="5"/>
        <v>1.5681890968266884E-2</v>
      </c>
      <c r="AQ22" s="80">
        <f t="shared" si="5"/>
        <v>1.5681890968266884E-2</v>
      </c>
      <c r="AR22" s="80">
        <f t="shared" si="5"/>
        <v>1.5681890968266884E-2</v>
      </c>
      <c r="AS22" s="80">
        <f t="shared" si="5"/>
        <v>1.5681890968266884E-2</v>
      </c>
      <c r="AT22" s="80">
        <f t="shared" si="5"/>
        <v>1.5681890968266884E-2</v>
      </c>
      <c r="AU22" s="80">
        <f t="shared" si="5"/>
        <v>1.5681890968266884E-2</v>
      </c>
      <c r="AV22" s="80">
        <f t="shared" si="5"/>
        <v>1.5681890968266884E-2</v>
      </c>
      <c r="AW22" s="80">
        <f t="shared" si="5"/>
        <v>1.5681890968266884E-2</v>
      </c>
      <c r="AX22" s="80">
        <f t="shared" si="5"/>
        <v>1.5681890968266884E-2</v>
      </c>
      <c r="AY22" s="80">
        <f t="shared" si="5"/>
        <v>1.5681890968266884E-2</v>
      </c>
      <c r="AZ22" s="80">
        <f t="shared" si="5"/>
        <v>1.5681890968266884E-2</v>
      </c>
      <c r="BA22" s="80">
        <f t="shared" si="6"/>
        <v>1.5681890968266884E-2</v>
      </c>
      <c r="BB22" s="80">
        <f t="shared" si="6"/>
        <v>1.5681890968266884E-2</v>
      </c>
      <c r="BC22" s="80">
        <f t="shared" si="6"/>
        <v>1.5681890968266884E-2</v>
      </c>
      <c r="BD22" s="67">
        <f t="shared" si="6"/>
        <v>1.5681890968266884E-2</v>
      </c>
      <c r="BE22" s="80">
        <f t="shared" si="6"/>
        <v>1.5681890968266884E-2</v>
      </c>
      <c r="BF22" s="80">
        <f t="shared" si="6"/>
        <v>1.5681890968266884E-2</v>
      </c>
      <c r="BG22" s="80">
        <f t="shared" si="6"/>
        <v>1.5681890968266884E-2</v>
      </c>
      <c r="BH22" s="80">
        <f t="shared" si="6"/>
        <v>1.5681890968266884E-2</v>
      </c>
      <c r="BI22" s="80">
        <f t="shared" si="6"/>
        <v>1.5681890968266884E-2</v>
      </c>
      <c r="BJ22" s="80">
        <f t="shared" si="6"/>
        <v>1.5681890968266884E-2</v>
      </c>
      <c r="BK22" s="80">
        <f t="shared" si="6"/>
        <v>1.5681890968266884E-2</v>
      </c>
      <c r="BL22" s="80">
        <f t="shared" si="6"/>
        <v>1.5681890968266884E-2</v>
      </c>
      <c r="BM22" s="80">
        <f t="shared" si="6"/>
        <v>1.5681890968266884E-2</v>
      </c>
      <c r="BN22" s="80">
        <f t="shared" si="6"/>
        <v>1.5681890968266884E-2</v>
      </c>
    </row>
    <row r="23" spans="1:66" x14ac:dyDescent="0.2">
      <c r="A23" s="104">
        <f>'Tegenpartij hvz'!B11</f>
        <v>0</v>
      </c>
      <c r="B23" s="105" t="str">
        <f>IF('Tegenpartij hvz'!C11="","geen",'Tegenpartij hvz'!C11)</f>
        <v>geen</v>
      </c>
      <c r="C23" s="106">
        <f>'Tegenpartij hvz'!D11</f>
        <v>0</v>
      </c>
      <c r="D23" s="90">
        <f t="shared" si="7"/>
        <v>4.2000000000000003E-2</v>
      </c>
      <c r="E23" s="71"/>
      <c r="F23" s="109">
        <f>'Tegenpartij hvz'!E11</f>
        <v>0</v>
      </c>
      <c r="G23" s="109">
        <f>L$4*'Tegenpartij hvz'!F11</f>
        <v>0</v>
      </c>
      <c r="H23" s="109"/>
      <c r="I23" s="65">
        <v>0.5</v>
      </c>
      <c r="K23" s="102">
        <f t="shared" si="8"/>
        <v>0</v>
      </c>
      <c r="L23" s="102">
        <f t="shared" si="9"/>
        <v>0</v>
      </c>
      <c r="M23" s="102">
        <f t="shared" si="10"/>
        <v>0</v>
      </c>
      <c r="P23" s="80">
        <f t="shared" si="11"/>
        <v>0</v>
      </c>
      <c r="Q23" s="80">
        <f t="shared" si="1"/>
        <v>0</v>
      </c>
      <c r="R23" s="80">
        <f t="shared" si="1"/>
        <v>0</v>
      </c>
      <c r="S23" s="80">
        <f t="shared" si="1"/>
        <v>0</v>
      </c>
      <c r="T23" s="80">
        <f t="shared" si="1"/>
        <v>0</v>
      </c>
      <c r="U23" s="80">
        <f t="shared" si="1"/>
        <v>0</v>
      </c>
      <c r="V23" s="80">
        <f t="shared" si="1"/>
        <v>0</v>
      </c>
      <c r="W23" s="80">
        <f t="shared" si="1"/>
        <v>1</v>
      </c>
      <c r="X23" s="80">
        <f t="shared" si="1"/>
        <v>0</v>
      </c>
      <c r="Y23" s="67"/>
      <c r="Z23" s="80">
        <f t="shared" si="2"/>
        <v>1</v>
      </c>
      <c r="AA23" s="80">
        <f t="shared" si="3"/>
        <v>0</v>
      </c>
      <c r="AB23" s="80">
        <f t="shared" si="3"/>
        <v>0</v>
      </c>
      <c r="AC23" s="80">
        <f t="shared" si="3"/>
        <v>0</v>
      </c>
      <c r="AD23" s="80">
        <f t="shared" si="3"/>
        <v>0</v>
      </c>
      <c r="AE23" s="80">
        <f t="shared" si="3"/>
        <v>0</v>
      </c>
      <c r="AF23" s="80">
        <f t="shared" si="3"/>
        <v>0</v>
      </c>
      <c r="AG23" s="80">
        <f t="shared" si="4"/>
        <v>0</v>
      </c>
      <c r="AI23" s="76">
        <f t="shared" si="12"/>
        <v>4.2000000000000003E-2</v>
      </c>
      <c r="AJ23" s="80">
        <f t="shared" si="13"/>
        <v>1.5681890968266884E-2</v>
      </c>
      <c r="AK23" s="80">
        <f t="shared" si="5"/>
        <v>1.5681890968266884E-2</v>
      </c>
      <c r="AL23" s="80">
        <f t="shared" si="5"/>
        <v>1.5681890968266884E-2</v>
      </c>
      <c r="AM23" s="80">
        <f t="shared" si="5"/>
        <v>1.5681890968266884E-2</v>
      </c>
      <c r="AN23" s="80">
        <f t="shared" si="5"/>
        <v>1.5681890968266884E-2</v>
      </c>
      <c r="AO23" s="80">
        <f t="shared" si="5"/>
        <v>1.5681890968266884E-2</v>
      </c>
      <c r="AP23" s="80">
        <f>$AI23*(1-$AI23)</f>
        <v>4.0236000000000001E-2</v>
      </c>
      <c r="AQ23" s="80">
        <f t="shared" si="5"/>
        <v>1.5681890968266884E-2</v>
      </c>
      <c r="AR23" s="80">
        <f t="shared" si="5"/>
        <v>1.5681890968266884E-2</v>
      </c>
      <c r="AS23" s="80">
        <f t="shared" si="5"/>
        <v>1.5681890968266884E-2</v>
      </c>
      <c r="AT23" s="80">
        <f t="shared" si="5"/>
        <v>1.5681890968266884E-2</v>
      </c>
      <c r="AU23" s="80">
        <f t="shared" si="5"/>
        <v>1.5681890968266884E-2</v>
      </c>
      <c r="AV23" s="80">
        <f t="shared" si="5"/>
        <v>1.5681890968266884E-2</v>
      </c>
      <c r="AW23" s="80">
        <f t="shared" si="5"/>
        <v>1.5681890968266884E-2</v>
      </c>
      <c r="AX23" s="80">
        <f t="shared" si="5"/>
        <v>1.5681890968266884E-2</v>
      </c>
      <c r="AY23" s="80">
        <f t="shared" si="5"/>
        <v>1.5681890968266884E-2</v>
      </c>
      <c r="AZ23" s="80">
        <f t="shared" si="5"/>
        <v>1.5681890968266884E-2</v>
      </c>
      <c r="BA23" s="80">
        <f t="shared" si="6"/>
        <v>1.5681890968266884E-2</v>
      </c>
      <c r="BB23" s="80">
        <f t="shared" si="6"/>
        <v>1.5681890968266884E-2</v>
      </c>
      <c r="BC23" s="80">
        <f t="shared" si="6"/>
        <v>1.5681890968266884E-2</v>
      </c>
      <c r="BD23" s="67">
        <f t="shared" si="6"/>
        <v>1.5681890968266884E-2</v>
      </c>
      <c r="BE23" s="80">
        <f t="shared" si="6"/>
        <v>1.5681890968266884E-2</v>
      </c>
      <c r="BF23" s="80">
        <f t="shared" si="6"/>
        <v>1.5681890968266884E-2</v>
      </c>
      <c r="BG23" s="80">
        <f t="shared" si="6"/>
        <v>1.5681890968266884E-2</v>
      </c>
      <c r="BH23" s="80">
        <f t="shared" si="6"/>
        <v>1.5681890968266884E-2</v>
      </c>
      <c r="BI23" s="80">
        <f t="shared" si="6"/>
        <v>1.5681890968266884E-2</v>
      </c>
      <c r="BJ23" s="80">
        <f t="shared" si="6"/>
        <v>1.5681890968266884E-2</v>
      </c>
      <c r="BK23" s="80">
        <f t="shared" si="6"/>
        <v>1.5681890968266884E-2</v>
      </c>
      <c r="BL23" s="80">
        <f t="shared" si="6"/>
        <v>1.5681890968266884E-2</v>
      </c>
      <c r="BM23" s="80">
        <f t="shared" si="6"/>
        <v>1.5681890968266884E-2</v>
      </c>
      <c r="BN23" s="80">
        <f t="shared" si="6"/>
        <v>1.5681890968266884E-2</v>
      </c>
    </row>
    <row r="24" spans="1:66" x14ac:dyDescent="0.2">
      <c r="A24" s="104">
        <f>'Tegenpartij hvz'!B12</f>
        <v>0</v>
      </c>
      <c r="B24" s="105" t="str">
        <f>IF('Tegenpartij hvz'!C12="","geen",'Tegenpartij hvz'!C12)</f>
        <v>geen</v>
      </c>
      <c r="C24" s="106">
        <f>'Tegenpartij hvz'!D12</f>
        <v>0</v>
      </c>
      <c r="D24" s="90">
        <f t="shared" si="7"/>
        <v>4.2000000000000003E-2</v>
      </c>
      <c r="E24" s="71"/>
      <c r="F24" s="109">
        <f>'Tegenpartij hvz'!E12</f>
        <v>0</v>
      </c>
      <c r="G24" s="109">
        <f>L$4*'Tegenpartij hvz'!F12</f>
        <v>0</v>
      </c>
      <c r="H24" s="109"/>
      <c r="I24" s="65">
        <v>0.5</v>
      </c>
      <c r="K24" s="102">
        <f t="shared" si="8"/>
        <v>0</v>
      </c>
      <c r="L24" s="102">
        <f t="shared" si="9"/>
        <v>0</v>
      </c>
      <c r="M24" s="102">
        <f t="shared" si="10"/>
        <v>0</v>
      </c>
      <c r="P24" s="80">
        <f t="shared" si="11"/>
        <v>0</v>
      </c>
      <c r="Q24" s="80">
        <f t="shared" si="1"/>
        <v>0</v>
      </c>
      <c r="R24" s="80">
        <f t="shared" si="1"/>
        <v>0</v>
      </c>
      <c r="S24" s="80">
        <f t="shared" si="1"/>
        <v>0</v>
      </c>
      <c r="T24" s="80">
        <f t="shared" si="1"/>
        <v>0</v>
      </c>
      <c r="U24" s="80">
        <f t="shared" si="1"/>
        <v>0</v>
      </c>
      <c r="V24" s="80">
        <f t="shared" si="1"/>
        <v>0</v>
      </c>
      <c r="W24" s="80">
        <f t="shared" si="1"/>
        <v>1</v>
      </c>
      <c r="X24" s="80">
        <f t="shared" si="1"/>
        <v>0</v>
      </c>
      <c r="Y24" s="67"/>
      <c r="Z24" s="80">
        <f t="shared" si="2"/>
        <v>1</v>
      </c>
      <c r="AA24" s="80">
        <f t="shared" si="3"/>
        <v>0</v>
      </c>
      <c r="AB24" s="80">
        <f t="shared" si="3"/>
        <v>0</v>
      </c>
      <c r="AC24" s="80">
        <f t="shared" si="3"/>
        <v>0</v>
      </c>
      <c r="AD24" s="80">
        <f t="shared" si="3"/>
        <v>0</v>
      </c>
      <c r="AE24" s="80">
        <f t="shared" si="3"/>
        <v>0</v>
      </c>
      <c r="AF24" s="80">
        <f t="shared" si="3"/>
        <v>0</v>
      </c>
      <c r="AG24" s="80">
        <f t="shared" si="4"/>
        <v>0</v>
      </c>
      <c r="AI24" s="76">
        <f t="shared" si="12"/>
        <v>4.2000000000000003E-2</v>
      </c>
      <c r="AJ24" s="80">
        <f t="shared" si="13"/>
        <v>1.5681890968266884E-2</v>
      </c>
      <c r="AK24" s="80">
        <f t="shared" si="5"/>
        <v>1.5681890968266884E-2</v>
      </c>
      <c r="AL24" s="80">
        <f t="shared" si="5"/>
        <v>1.5681890968266884E-2</v>
      </c>
      <c r="AM24" s="80">
        <f t="shared" si="5"/>
        <v>1.5681890968266884E-2</v>
      </c>
      <c r="AN24" s="80">
        <f t="shared" si="5"/>
        <v>1.5681890968266884E-2</v>
      </c>
      <c r="AO24" s="80">
        <f t="shared" si="5"/>
        <v>1.5681890968266884E-2</v>
      </c>
      <c r="AP24" s="80">
        <f t="shared" si="5"/>
        <v>1.5681890968266884E-2</v>
      </c>
      <c r="AQ24" s="80">
        <f>$AI24*(1-$AI24)</f>
        <v>4.0236000000000001E-2</v>
      </c>
      <c r="AR24" s="80">
        <f t="shared" si="5"/>
        <v>1.5681890968266884E-2</v>
      </c>
      <c r="AS24" s="80">
        <f t="shared" si="5"/>
        <v>1.5681890968266884E-2</v>
      </c>
      <c r="AT24" s="80">
        <f t="shared" si="5"/>
        <v>1.5681890968266884E-2</v>
      </c>
      <c r="AU24" s="80">
        <f t="shared" si="5"/>
        <v>1.5681890968266884E-2</v>
      </c>
      <c r="AV24" s="80">
        <f t="shared" si="5"/>
        <v>1.5681890968266884E-2</v>
      </c>
      <c r="AW24" s="80">
        <f t="shared" si="5"/>
        <v>1.5681890968266884E-2</v>
      </c>
      <c r="AX24" s="80">
        <f t="shared" si="5"/>
        <v>1.5681890968266884E-2</v>
      </c>
      <c r="AY24" s="80">
        <f t="shared" si="5"/>
        <v>1.5681890968266884E-2</v>
      </c>
      <c r="AZ24" s="80">
        <f t="shared" si="5"/>
        <v>1.5681890968266884E-2</v>
      </c>
      <c r="BA24" s="80">
        <f t="shared" si="6"/>
        <v>1.5681890968266884E-2</v>
      </c>
      <c r="BB24" s="80">
        <f t="shared" si="6"/>
        <v>1.5681890968266884E-2</v>
      </c>
      <c r="BC24" s="80">
        <f t="shared" si="6"/>
        <v>1.5681890968266884E-2</v>
      </c>
      <c r="BD24" s="67">
        <f t="shared" si="6"/>
        <v>1.5681890968266884E-2</v>
      </c>
      <c r="BE24" s="80">
        <f t="shared" si="6"/>
        <v>1.5681890968266884E-2</v>
      </c>
      <c r="BF24" s="80">
        <f t="shared" si="6"/>
        <v>1.5681890968266884E-2</v>
      </c>
      <c r="BG24" s="80">
        <f t="shared" si="6"/>
        <v>1.5681890968266884E-2</v>
      </c>
      <c r="BH24" s="80">
        <f t="shared" si="6"/>
        <v>1.5681890968266884E-2</v>
      </c>
      <c r="BI24" s="80">
        <f t="shared" si="6"/>
        <v>1.5681890968266884E-2</v>
      </c>
      <c r="BJ24" s="80">
        <f t="shared" si="6"/>
        <v>1.5681890968266884E-2</v>
      </c>
      <c r="BK24" s="80">
        <f t="shared" si="6"/>
        <v>1.5681890968266884E-2</v>
      </c>
      <c r="BL24" s="80">
        <f t="shared" si="6"/>
        <v>1.5681890968266884E-2</v>
      </c>
      <c r="BM24" s="80">
        <f t="shared" si="6"/>
        <v>1.5681890968266884E-2</v>
      </c>
      <c r="BN24" s="80">
        <f t="shared" si="6"/>
        <v>1.5681890968266884E-2</v>
      </c>
    </row>
    <row r="25" spans="1:66" x14ac:dyDescent="0.2">
      <c r="A25" s="104">
        <f>'Tegenpartij hvz'!B13</f>
        <v>0</v>
      </c>
      <c r="B25" s="105" t="str">
        <f>IF('Tegenpartij hvz'!C13="","geen",'Tegenpartij hvz'!C13)</f>
        <v>geen</v>
      </c>
      <c r="C25" s="106">
        <f>'Tegenpartij hvz'!D13</f>
        <v>0</v>
      </c>
      <c r="D25" s="90">
        <f t="shared" si="7"/>
        <v>4.2000000000000003E-2</v>
      </c>
      <c r="E25" s="71"/>
      <c r="F25" s="109">
        <f>'Tegenpartij hvz'!E13</f>
        <v>0</v>
      </c>
      <c r="G25" s="109">
        <f>L$4*'Tegenpartij hvz'!F13</f>
        <v>0</v>
      </c>
      <c r="H25" s="109"/>
      <c r="I25" s="65">
        <v>0.5</v>
      </c>
      <c r="K25" s="102">
        <f t="shared" si="8"/>
        <v>0</v>
      </c>
      <c r="L25" s="102">
        <f t="shared" si="9"/>
        <v>0</v>
      </c>
      <c r="M25" s="102">
        <f t="shared" si="10"/>
        <v>0</v>
      </c>
      <c r="P25" s="80">
        <f t="shared" si="11"/>
        <v>0</v>
      </c>
      <c r="Q25" s="80">
        <f t="shared" si="1"/>
        <v>0</v>
      </c>
      <c r="R25" s="80">
        <f t="shared" si="1"/>
        <v>0</v>
      </c>
      <c r="S25" s="80">
        <f t="shared" si="1"/>
        <v>0</v>
      </c>
      <c r="T25" s="80">
        <f t="shared" si="1"/>
        <v>0</v>
      </c>
      <c r="U25" s="80">
        <f t="shared" si="1"/>
        <v>0</v>
      </c>
      <c r="V25" s="80">
        <f t="shared" si="1"/>
        <v>0</v>
      </c>
      <c r="W25" s="80">
        <f t="shared" si="1"/>
        <v>1</v>
      </c>
      <c r="X25" s="80">
        <f t="shared" si="1"/>
        <v>0</v>
      </c>
      <c r="Y25" s="67"/>
      <c r="Z25" s="80">
        <f t="shared" si="2"/>
        <v>1</v>
      </c>
      <c r="AA25" s="80">
        <f t="shared" si="3"/>
        <v>0</v>
      </c>
      <c r="AB25" s="80">
        <f t="shared" si="3"/>
        <v>0</v>
      </c>
      <c r="AC25" s="80">
        <f t="shared" si="3"/>
        <v>0</v>
      </c>
      <c r="AD25" s="80">
        <f t="shared" si="3"/>
        <v>0</v>
      </c>
      <c r="AE25" s="80">
        <f t="shared" si="3"/>
        <v>0</v>
      </c>
      <c r="AF25" s="80">
        <f t="shared" si="3"/>
        <v>0</v>
      </c>
      <c r="AG25" s="80">
        <f t="shared" si="4"/>
        <v>0</v>
      </c>
      <c r="AI25" s="76">
        <f t="shared" si="12"/>
        <v>4.2000000000000003E-2</v>
      </c>
      <c r="AJ25" s="80">
        <f t="shared" si="13"/>
        <v>1.5681890968266884E-2</v>
      </c>
      <c r="AK25" s="80">
        <f t="shared" si="5"/>
        <v>1.5681890968266884E-2</v>
      </c>
      <c r="AL25" s="80">
        <f t="shared" si="5"/>
        <v>1.5681890968266884E-2</v>
      </c>
      <c r="AM25" s="80">
        <f t="shared" si="5"/>
        <v>1.5681890968266884E-2</v>
      </c>
      <c r="AN25" s="80">
        <f t="shared" si="5"/>
        <v>1.5681890968266884E-2</v>
      </c>
      <c r="AO25" s="80">
        <f t="shared" si="5"/>
        <v>1.5681890968266884E-2</v>
      </c>
      <c r="AP25" s="80">
        <f t="shared" si="5"/>
        <v>1.5681890968266884E-2</v>
      </c>
      <c r="AQ25" s="80">
        <f t="shared" si="5"/>
        <v>1.5681890968266884E-2</v>
      </c>
      <c r="AR25" s="80">
        <f>$AI25*(1-$AI25)</f>
        <v>4.0236000000000001E-2</v>
      </c>
      <c r="AS25" s="80">
        <f t="shared" si="5"/>
        <v>1.5681890968266884E-2</v>
      </c>
      <c r="AT25" s="80">
        <f t="shared" si="5"/>
        <v>1.5681890968266884E-2</v>
      </c>
      <c r="AU25" s="80">
        <f t="shared" si="5"/>
        <v>1.5681890968266884E-2</v>
      </c>
      <c r="AV25" s="80">
        <f t="shared" si="5"/>
        <v>1.5681890968266884E-2</v>
      </c>
      <c r="AW25" s="80">
        <f t="shared" si="5"/>
        <v>1.5681890968266884E-2</v>
      </c>
      <c r="AX25" s="80">
        <f t="shared" si="5"/>
        <v>1.5681890968266884E-2</v>
      </c>
      <c r="AY25" s="80">
        <f t="shared" si="5"/>
        <v>1.5681890968266884E-2</v>
      </c>
      <c r="AZ25" s="80">
        <f t="shared" si="5"/>
        <v>1.5681890968266884E-2</v>
      </c>
      <c r="BA25" s="80">
        <f t="shared" si="6"/>
        <v>1.5681890968266884E-2</v>
      </c>
      <c r="BB25" s="80">
        <f t="shared" si="6"/>
        <v>1.5681890968266884E-2</v>
      </c>
      <c r="BC25" s="80">
        <f t="shared" si="6"/>
        <v>1.5681890968266884E-2</v>
      </c>
      <c r="BD25" s="67">
        <f t="shared" si="6"/>
        <v>1.5681890968266884E-2</v>
      </c>
      <c r="BE25" s="80">
        <f t="shared" si="6"/>
        <v>1.5681890968266884E-2</v>
      </c>
      <c r="BF25" s="80">
        <f t="shared" si="6"/>
        <v>1.5681890968266884E-2</v>
      </c>
      <c r="BG25" s="80">
        <f t="shared" si="6"/>
        <v>1.5681890968266884E-2</v>
      </c>
      <c r="BH25" s="80">
        <f t="shared" si="6"/>
        <v>1.5681890968266884E-2</v>
      </c>
      <c r="BI25" s="80">
        <f t="shared" si="6"/>
        <v>1.5681890968266884E-2</v>
      </c>
      <c r="BJ25" s="80">
        <f t="shared" si="6"/>
        <v>1.5681890968266884E-2</v>
      </c>
      <c r="BK25" s="80">
        <f t="shared" si="6"/>
        <v>1.5681890968266884E-2</v>
      </c>
      <c r="BL25" s="80">
        <f t="shared" si="6"/>
        <v>1.5681890968266884E-2</v>
      </c>
      <c r="BM25" s="80">
        <f t="shared" si="6"/>
        <v>1.5681890968266884E-2</v>
      </c>
      <c r="BN25" s="80">
        <f t="shared" si="6"/>
        <v>1.5681890968266884E-2</v>
      </c>
    </row>
    <row r="26" spans="1:66" x14ac:dyDescent="0.2">
      <c r="A26" s="104">
        <f>'Tegenpartij hvz'!B14</f>
        <v>0</v>
      </c>
      <c r="B26" s="105" t="str">
        <f>IF('Tegenpartij hvz'!C14="","geen",'Tegenpartij hvz'!C14)</f>
        <v>geen</v>
      </c>
      <c r="C26" s="106">
        <f>'Tegenpartij hvz'!D14</f>
        <v>0</v>
      </c>
      <c r="D26" s="90">
        <f t="shared" si="7"/>
        <v>4.2000000000000003E-2</v>
      </c>
      <c r="E26" s="71"/>
      <c r="F26" s="109">
        <f>'Tegenpartij hvz'!E14</f>
        <v>0</v>
      </c>
      <c r="G26" s="109">
        <f>L$4*'Tegenpartij hvz'!F14</f>
        <v>0</v>
      </c>
      <c r="H26" s="109"/>
      <c r="I26" s="65">
        <v>0.5</v>
      </c>
      <c r="K26" s="102">
        <f t="shared" si="8"/>
        <v>0</v>
      </c>
      <c r="L26" s="102">
        <f t="shared" si="9"/>
        <v>0</v>
      </c>
      <c r="M26" s="102">
        <f t="shared" si="10"/>
        <v>0</v>
      </c>
      <c r="P26" s="80">
        <f t="shared" si="11"/>
        <v>0</v>
      </c>
      <c r="Q26" s="80">
        <f t="shared" si="1"/>
        <v>0</v>
      </c>
      <c r="R26" s="80">
        <f t="shared" si="1"/>
        <v>0</v>
      </c>
      <c r="S26" s="80">
        <f t="shared" si="1"/>
        <v>0</v>
      </c>
      <c r="T26" s="80">
        <f t="shared" si="1"/>
        <v>0</v>
      </c>
      <c r="U26" s="80">
        <f t="shared" si="1"/>
        <v>0</v>
      </c>
      <c r="V26" s="80">
        <f t="shared" si="1"/>
        <v>0</v>
      </c>
      <c r="W26" s="80">
        <f t="shared" si="1"/>
        <v>1</v>
      </c>
      <c r="X26" s="80">
        <f t="shared" si="1"/>
        <v>0</v>
      </c>
      <c r="Y26" s="67"/>
      <c r="Z26" s="80">
        <f t="shared" si="2"/>
        <v>1</v>
      </c>
      <c r="AA26" s="80">
        <f t="shared" si="3"/>
        <v>0</v>
      </c>
      <c r="AB26" s="80">
        <f t="shared" si="3"/>
        <v>0</v>
      </c>
      <c r="AC26" s="80">
        <f t="shared" si="3"/>
        <v>0</v>
      </c>
      <c r="AD26" s="80">
        <f t="shared" si="3"/>
        <v>0</v>
      </c>
      <c r="AE26" s="80">
        <f t="shared" si="3"/>
        <v>0</v>
      </c>
      <c r="AF26" s="80">
        <f t="shared" si="3"/>
        <v>0</v>
      </c>
      <c r="AG26" s="80">
        <f t="shared" si="4"/>
        <v>0</v>
      </c>
      <c r="AI26" s="76">
        <f t="shared" si="12"/>
        <v>4.2000000000000003E-2</v>
      </c>
      <c r="AJ26" s="80">
        <f t="shared" si="13"/>
        <v>1.5681890968266884E-2</v>
      </c>
      <c r="AK26" s="80">
        <f t="shared" si="5"/>
        <v>1.5681890968266884E-2</v>
      </c>
      <c r="AL26" s="80">
        <f t="shared" si="5"/>
        <v>1.5681890968266884E-2</v>
      </c>
      <c r="AM26" s="80">
        <f t="shared" si="5"/>
        <v>1.5681890968266884E-2</v>
      </c>
      <c r="AN26" s="80">
        <f t="shared" si="5"/>
        <v>1.5681890968266884E-2</v>
      </c>
      <c r="AO26" s="80">
        <f t="shared" si="5"/>
        <v>1.5681890968266884E-2</v>
      </c>
      <c r="AP26" s="80">
        <f t="shared" si="5"/>
        <v>1.5681890968266884E-2</v>
      </c>
      <c r="AQ26" s="80">
        <f t="shared" si="5"/>
        <v>1.5681890968266884E-2</v>
      </c>
      <c r="AR26" s="80">
        <f t="shared" si="5"/>
        <v>1.5681890968266884E-2</v>
      </c>
      <c r="AS26" s="80">
        <f>$AI26*(1-$AI26)</f>
        <v>4.0236000000000001E-2</v>
      </c>
      <c r="AT26" s="80">
        <f t="shared" si="5"/>
        <v>1.5681890968266884E-2</v>
      </c>
      <c r="AU26" s="80">
        <f t="shared" si="5"/>
        <v>1.5681890968266884E-2</v>
      </c>
      <c r="AV26" s="80">
        <f t="shared" si="5"/>
        <v>1.5681890968266884E-2</v>
      </c>
      <c r="AW26" s="80">
        <f t="shared" si="5"/>
        <v>1.5681890968266884E-2</v>
      </c>
      <c r="AX26" s="80">
        <f t="shared" si="5"/>
        <v>1.5681890968266884E-2</v>
      </c>
      <c r="AY26" s="80">
        <f t="shared" si="5"/>
        <v>1.5681890968266884E-2</v>
      </c>
      <c r="AZ26" s="80">
        <f t="shared" si="5"/>
        <v>1.5681890968266884E-2</v>
      </c>
      <c r="BA26" s="80">
        <f t="shared" si="6"/>
        <v>1.5681890968266884E-2</v>
      </c>
      <c r="BB26" s="80">
        <f t="shared" si="6"/>
        <v>1.5681890968266884E-2</v>
      </c>
      <c r="BC26" s="80">
        <f t="shared" si="6"/>
        <v>1.5681890968266884E-2</v>
      </c>
      <c r="BD26" s="67">
        <f t="shared" si="6"/>
        <v>1.5681890968266884E-2</v>
      </c>
      <c r="BE26" s="80">
        <f t="shared" si="6"/>
        <v>1.5681890968266884E-2</v>
      </c>
      <c r="BF26" s="80">
        <f t="shared" si="6"/>
        <v>1.5681890968266884E-2</v>
      </c>
      <c r="BG26" s="80">
        <f t="shared" si="6"/>
        <v>1.5681890968266884E-2</v>
      </c>
      <c r="BH26" s="80">
        <f t="shared" si="6"/>
        <v>1.5681890968266884E-2</v>
      </c>
      <c r="BI26" s="80">
        <f t="shared" si="6"/>
        <v>1.5681890968266884E-2</v>
      </c>
      <c r="BJ26" s="80">
        <f t="shared" si="6"/>
        <v>1.5681890968266884E-2</v>
      </c>
      <c r="BK26" s="80">
        <f t="shared" si="6"/>
        <v>1.5681890968266884E-2</v>
      </c>
      <c r="BL26" s="80">
        <f t="shared" si="6"/>
        <v>1.5681890968266884E-2</v>
      </c>
      <c r="BM26" s="80">
        <f t="shared" si="6"/>
        <v>1.5681890968266884E-2</v>
      </c>
      <c r="BN26" s="80">
        <f t="shared" si="6"/>
        <v>1.5681890968266884E-2</v>
      </c>
    </row>
    <row r="27" spans="1:66" x14ac:dyDescent="0.2">
      <c r="A27" s="104">
        <f>'Tegenpartij hvz'!B15</f>
        <v>0</v>
      </c>
      <c r="B27" s="105" t="str">
        <f>IF('Tegenpartij hvz'!C15="","geen",'Tegenpartij hvz'!C15)</f>
        <v>geen</v>
      </c>
      <c r="C27" s="106">
        <f>'Tegenpartij hvz'!D15</f>
        <v>0</v>
      </c>
      <c r="D27" s="90">
        <f t="shared" si="7"/>
        <v>4.2000000000000003E-2</v>
      </c>
      <c r="E27" s="71"/>
      <c r="F27" s="109">
        <f>'Tegenpartij hvz'!E15</f>
        <v>0</v>
      </c>
      <c r="G27" s="109">
        <f>L$4*'Tegenpartij hvz'!F15</f>
        <v>0</v>
      </c>
      <c r="H27" s="109"/>
      <c r="I27" s="65">
        <v>0.5</v>
      </c>
      <c r="K27" s="102">
        <f t="shared" si="8"/>
        <v>0</v>
      </c>
      <c r="L27" s="102">
        <f t="shared" si="9"/>
        <v>0</v>
      </c>
      <c r="M27" s="102">
        <f t="shared" si="10"/>
        <v>0</v>
      </c>
      <c r="P27" s="80">
        <f t="shared" si="11"/>
        <v>0</v>
      </c>
      <c r="Q27" s="80">
        <f t="shared" si="1"/>
        <v>0</v>
      </c>
      <c r="R27" s="80">
        <f t="shared" si="1"/>
        <v>0</v>
      </c>
      <c r="S27" s="80">
        <f t="shared" si="1"/>
        <v>0</v>
      </c>
      <c r="T27" s="80">
        <f t="shared" si="1"/>
        <v>0</v>
      </c>
      <c r="U27" s="80">
        <f t="shared" si="1"/>
        <v>0</v>
      </c>
      <c r="V27" s="80">
        <f t="shared" si="1"/>
        <v>0</v>
      </c>
      <c r="W27" s="80">
        <f t="shared" si="1"/>
        <v>1</v>
      </c>
      <c r="X27" s="80">
        <f t="shared" si="1"/>
        <v>0</v>
      </c>
      <c r="Y27" s="67"/>
      <c r="Z27" s="80">
        <f t="shared" si="2"/>
        <v>1</v>
      </c>
      <c r="AA27" s="80">
        <f t="shared" ref="AA27:AF36" si="14">IF($C27&gt;Z$15,1,0)*IF($C27&lt;=AA$15,1,0)*($C27-Z$15)/(AA$15-Z$15)+IF($C27&gt;AA$15,1,0)*IF($C27&lt;=AB$15,1,0)*(AB$15-$C27)/(AB$15-AA$15)</f>
        <v>0</v>
      </c>
      <c r="AB27" s="80">
        <f t="shared" si="14"/>
        <v>0</v>
      </c>
      <c r="AC27" s="80">
        <f t="shared" si="14"/>
        <v>0</v>
      </c>
      <c r="AD27" s="80">
        <f t="shared" si="14"/>
        <v>0</v>
      </c>
      <c r="AE27" s="80">
        <f t="shared" si="14"/>
        <v>0</v>
      </c>
      <c r="AF27" s="80">
        <f t="shared" si="14"/>
        <v>0</v>
      </c>
      <c r="AG27" s="80">
        <f t="shared" si="4"/>
        <v>0</v>
      </c>
      <c r="AI27" s="76">
        <f t="shared" si="12"/>
        <v>4.2000000000000003E-2</v>
      </c>
      <c r="AJ27" s="80">
        <f t="shared" si="13"/>
        <v>1.5681890968266884E-2</v>
      </c>
      <c r="AK27" s="80">
        <f t="shared" si="5"/>
        <v>1.5681890968266884E-2</v>
      </c>
      <c r="AL27" s="80">
        <f t="shared" si="5"/>
        <v>1.5681890968266884E-2</v>
      </c>
      <c r="AM27" s="80">
        <f t="shared" si="5"/>
        <v>1.5681890968266884E-2</v>
      </c>
      <c r="AN27" s="80">
        <f t="shared" si="5"/>
        <v>1.5681890968266884E-2</v>
      </c>
      <c r="AO27" s="80">
        <f t="shared" si="5"/>
        <v>1.5681890968266884E-2</v>
      </c>
      <c r="AP27" s="80">
        <f t="shared" si="5"/>
        <v>1.5681890968266884E-2</v>
      </c>
      <c r="AQ27" s="80">
        <f t="shared" si="5"/>
        <v>1.5681890968266884E-2</v>
      </c>
      <c r="AR27" s="80">
        <f t="shared" si="5"/>
        <v>1.5681890968266884E-2</v>
      </c>
      <c r="AS27" s="80">
        <f t="shared" si="5"/>
        <v>1.5681890968266884E-2</v>
      </c>
      <c r="AT27" s="80">
        <f>$AI27*(1-$AI27)</f>
        <v>4.0236000000000001E-2</v>
      </c>
      <c r="AU27" s="80">
        <f t="shared" si="5"/>
        <v>1.5681890968266884E-2</v>
      </c>
      <c r="AV27" s="80">
        <f t="shared" si="5"/>
        <v>1.5681890968266884E-2</v>
      </c>
      <c r="AW27" s="80">
        <f t="shared" si="5"/>
        <v>1.5681890968266884E-2</v>
      </c>
      <c r="AX27" s="80">
        <f t="shared" si="5"/>
        <v>1.5681890968266884E-2</v>
      </c>
      <c r="AY27" s="80">
        <f t="shared" si="5"/>
        <v>1.5681890968266884E-2</v>
      </c>
      <c r="AZ27" s="80">
        <f t="shared" si="5"/>
        <v>1.5681890968266884E-2</v>
      </c>
      <c r="BA27" s="80">
        <f t="shared" si="6"/>
        <v>1.5681890968266884E-2</v>
      </c>
      <c r="BB27" s="80">
        <f t="shared" si="6"/>
        <v>1.5681890968266884E-2</v>
      </c>
      <c r="BC27" s="80">
        <f t="shared" si="6"/>
        <v>1.5681890968266884E-2</v>
      </c>
      <c r="BD27" s="67">
        <f t="shared" si="6"/>
        <v>1.5681890968266884E-2</v>
      </c>
      <c r="BE27" s="80">
        <f t="shared" si="6"/>
        <v>1.5681890968266884E-2</v>
      </c>
      <c r="BF27" s="80">
        <f t="shared" si="6"/>
        <v>1.5681890968266884E-2</v>
      </c>
      <c r="BG27" s="80">
        <f t="shared" si="6"/>
        <v>1.5681890968266884E-2</v>
      </c>
      <c r="BH27" s="80">
        <f t="shared" si="6"/>
        <v>1.5681890968266884E-2</v>
      </c>
      <c r="BI27" s="80">
        <f t="shared" si="6"/>
        <v>1.5681890968266884E-2</v>
      </c>
      <c r="BJ27" s="80">
        <f t="shared" si="6"/>
        <v>1.5681890968266884E-2</v>
      </c>
      <c r="BK27" s="80">
        <f t="shared" si="6"/>
        <v>1.5681890968266884E-2</v>
      </c>
      <c r="BL27" s="80">
        <f t="shared" si="6"/>
        <v>1.5681890968266884E-2</v>
      </c>
      <c r="BM27" s="80">
        <f t="shared" si="6"/>
        <v>1.5681890968266884E-2</v>
      </c>
      <c r="BN27" s="80">
        <f t="shared" si="6"/>
        <v>1.5681890968266884E-2</v>
      </c>
    </row>
    <row r="28" spans="1:66" x14ac:dyDescent="0.2">
      <c r="A28" s="104">
        <f>'Tegenpartij hvz'!B16</f>
        <v>0</v>
      </c>
      <c r="B28" s="105" t="str">
        <f>IF('Tegenpartij hvz'!C16="","geen",'Tegenpartij hvz'!C16)</f>
        <v>geen</v>
      </c>
      <c r="C28" s="106">
        <f>'Tegenpartij hvz'!D16</f>
        <v>0</v>
      </c>
      <c r="D28" s="90">
        <f t="shared" si="7"/>
        <v>4.2000000000000003E-2</v>
      </c>
      <c r="E28" s="71"/>
      <c r="F28" s="109">
        <f>'Tegenpartij hvz'!E16</f>
        <v>0</v>
      </c>
      <c r="G28" s="109">
        <f>L$4*'Tegenpartij hvz'!F16</f>
        <v>0</v>
      </c>
      <c r="H28" s="109"/>
      <c r="I28" s="65">
        <v>0.5</v>
      </c>
      <c r="K28" s="102">
        <f t="shared" si="8"/>
        <v>0</v>
      </c>
      <c r="L28" s="102">
        <f t="shared" si="9"/>
        <v>0</v>
      </c>
      <c r="M28" s="102">
        <f t="shared" si="10"/>
        <v>0</v>
      </c>
      <c r="P28" s="80">
        <f t="shared" si="11"/>
        <v>0</v>
      </c>
      <c r="Q28" s="80">
        <f t="shared" si="1"/>
        <v>0</v>
      </c>
      <c r="R28" s="80">
        <f t="shared" si="1"/>
        <v>0</v>
      </c>
      <c r="S28" s="80">
        <f t="shared" si="1"/>
        <v>0</v>
      </c>
      <c r="T28" s="80">
        <f t="shared" si="1"/>
        <v>0</v>
      </c>
      <c r="U28" s="80">
        <f t="shared" si="1"/>
        <v>0</v>
      </c>
      <c r="V28" s="80">
        <f t="shared" si="1"/>
        <v>0</v>
      </c>
      <c r="W28" s="80">
        <f t="shared" si="1"/>
        <v>1</v>
      </c>
      <c r="X28" s="80">
        <f t="shared" si="1"/>
        <v>0</v>
      </c>
      <c r="Y28" s="67"/>
      <c r="Z28" s="80">
        <f t="shared" si="2"/>
        <v>1</v>
      </c>
      <c r="AA28" s="80">
        <f t="shared" si="14"/>
        <v>0</v>
      </c>
      <c r="AB28" s="80">
        <f t="shared" si="14"/>
        <v>0</v>
      </c>
      <c r="AC28" s="80">
        <f t="shared" si="14"/>
        <v>0</v>
      </c>
      <c r="AD28" s="80">
        <f t="shared" si="14"/>
        <v>0</v>
      </c>
      <c r="AE28" s="80">
        <f t="shared" si="14"/>
        <v>0</v>
      </c>
      <c r="AF28" s="80">
        <f t="shared" si="14"/>
        <v>0</v>
      </c>
      <c r="AG28" s="80">
        <f t="shared" si="4"/>
        <v>0</v>
      </c>
      <c r="AI28" s="76">
        <f t="shared" si="12"/>
        <v>4.2000000000000003E-2</v>
      </c>
      <c r="AJ28" s="80">
        <f t="shared" si="13"/>
        <v>1.5681890968266884E-2</v>
      </c>
      <c r="AK28" s="80">
        <f t="shared" si="5"/>
        <v>1.5681890968266884E-2</v>
      </c>
      <c r="AL28" s="80">
        <f t="shared" si="5"/>
        <v>1.5681890968266884E-2</v>
      </c>
      <c r="AM28" s="80">
        <f t="shared" si="5"/>
        <v>1.5681890968266884E-2</v>
      </c>
      <c r="AN28" s="80">
        <f t="shared" si="5"/>
        <v>1.5681890968266884E-2</v>
      </c>
      <c r="AO28" s="80">
        <f t="shared" si="5"/>
        <v>1.5681890968266884E-2</v>
      </c>
      <c r="AP28" s="80">
        <f t="shared" si="5"/>
        <v>1.5681890968266884E-2</v>
      </c>
      <c r="AQ28" s="80">
        <f t="shared" si="5"/>
        <v>1.5681890968266884E-2</v>
      </c>
      <c r="AR28" s="80">
        <f t="shared" si="5"/>
        <v>1.5681890968266884E-2</v>
      </c>
      <c r="AS28" s="80">
        <f t="shared" si="5"/>
        <v>1.5681890968266884E-2</v>
      </c>
      <c r="AT28" s="80">
        <f t="shared" si="5"/>
        <v>1.5681890968266884E-2</v>
      </c>
      <c r="AU28" s="80">
        <f>$AI28*(1-$AI28)</f>
        <v>4.0236000000000001E-2</v>
      </c>
      <c r="AV28" s="80">
        <f t="shared" si="5"/>
        <v>1.5681890968266884E-2</v>
      </c>
      <c r="AW28" s="80">
        <f t="shared" si="5"/>
        <v>1.5681890968266884E-2</v>
      </c>
      <c r="AX28" s="80">
        <f t="shared" si="5"/>
        <v>1.5681890968266884E-2</v>
      </c>
      <c r="AY28" s="80">
        <f t="shared" si="5"/>
        <v>1.5681890968266884E-2</v>
      </c>
      <c r="AZ28" s="80">
        <f t="shared" si="5"/>
        <v>1.5681890968266884E-2</v>
      </c>
      <c r="BA28" s="80">
        <f t="shared" si="6"/>
        <v>1.5681890968266884E-2</v>
      </c>
      <c r="BB28" s="80">
        <f t="shared" si="6"/>
        <v>1.5681890968266884E-2</v>
      </c>
      <c r="BC28" s="80">
        <f t="shared" si="6"/>
        <v>1.5681890968266884E-2</v>
      </c>
      <c r="BD28" s="67">
        <f t="shared" si="6"/>
        <v>1.5681890968266884E-2</v>
      </c>
      <c r="BE28" s="80">
        <f t="shared" si="6"/>
        <v>1.5681890968266884E-2</v>
      </c>
      <c r="BF28" s="80">
        <f t="shared" si="6"/>
        <v>1.5681890968266884E-2</v>
      </c>
      <c r="BG28" s="80">
        <f t="shared" si="6"/>
        <v>1.5681890968266884E-2</v>
      </c>
      <c r="BH28" s="80">
        <f t="shared" si="6"/>
        <v>1.5681890968266884E-2</v>
      </c>
      <c r="BI28" s="80">
        <f t="shared" si="6"/>
        <v>1.5681890968266884E-2</v>
      </c>
      <c r="BJ28" s="80">
        <f t="shared" si="6"/>
        <v>1.5681890968266884E-2</v>
      </c>
      <c r="BK28" s="80">
        <f t="shared" si="6"/>
        <v>1.5681890968266884E-2</v>
      </c>
      <c r="BL28" s="80">
        <f t="shared" si="6"/>
        <v>1.5681890968266884E-2</v>
      </c>
      <c r="BM28" s="80">
        <f t="shared" si="6"/>
        <v>1.5681890968266884E-2</v>
      </c>
      <c r="BN28" s="80">
        <f t="shared" si="6"/>
        <v>1.5681890968266884E-2</v>
      </c>
    </row>
    <row r="29" spans="1:66" x14ac:dyDescent="0.2">
      <c r="A29" s="104">
        <f>'Tegenpartij hvz'!B17</f>
        <v>0</v>
      </c>
      <c r="B29" s="105" t="str">
        <f>IF('Tegenpartij hvz'!C17="","geen",'Tegenpartij hvz'!C17)</f>
        <v>geen</v>
      </c>
      <c r="C29" s="106">
        <f>'Tegenpartij hvz'!D17</f>
        <v>0</v>
      </c>
      <c r="D29" s="90">
        <f t="shared" si="7"/>
        <v>4.2000000000000003E-2</v>
      </c>
      <c r="E29" s="71"/>
      <c r="F29" s="109">
        <f>'Tegenpartij hvz'!E17</f>
        <v>0</v>
      </c>
      <c r="G29" s="109">
        <f>L$4*'Tegenpartij hvz'!F17</f>
        <v>0</v>
      </c>
      <c r="H29" s="109"/>
      <c r="I29" s="65">
        <v>0.5</v>
      </c>
      <c r="K29" s="102">
        <f t="shared" si="8"/>
        <v>0</v>
      </c>
      <c r="L29" s="102">
        <f t="shared" si="9"/>
        <v>0</v>
      </c>
      <c r="M29" s="102">
        <f t="shared" si="10"/>
        <v>0</v>
      </c>
      <c r="P29" s="80">
        <f t="shared" si="11"/>
        <v>0</v>
      </c>
      <c r="Q29" s="80">
        <f t="shared" si="1"/>
        <v>0</v>
      </c>
      <c r="R29" s="80">
        <f t="shared" si="1"/>
        <v>0</v>
      </c>
      <c r="S29" s="80">
        <f t="shared" si="1"/>
        <v>0</v>
      </c>
      <c r="T29" s="80">
        <f t="shared" si="1"/>
        <v>0</v>
      </c>
      <c r="U29" s="80">
        <f t="shared" si="1"/>
        <v>0</v>
      </c>
      <c r="V29" s="80">
        <f t="shared" si="1"/>
        <v>0</v>
      </c>
      <c r="W29" s="80">
        <f t="shared" si="1"/>
        <v>1</v>
      </c>
      <c r="X29" s="80">
        <f t="shared" si="1"/>
        <v>0</v>
      </c>
      <c r="Y29" s="67"/>
      <c r="Z29" s="80">
        <f t="shared" si="2"/>
        <v>1</v>
      </c>
      <c r="AA29" s="80">
        <f t="shared" si="14"/>
        <v>0</v>
      </c>
      <c r="AB29" s="80">
        <f t="shared" si="14"/>
        <v>0</v>
      </c>
      <c r="AC29" s="80">
        <f t="shared" si="14"/>
        <v>0</v>
      </c>
      <c r="AD29" s="80">
        <f t="shared" si="14"/>
        <v>0</v>
      </c>
      <c r="AE29" s="80">
        <f t="shared" si="14"/>
        <v>0</v>
      </c>
      <c r="AF29" s="80">
        <f t="shared" si="14"/>
        <v>0</v>
      </c>
      <c r="AG29" s="80">
        <f t="shared" si="4"/>
        <v>0</v>
      </c>
      <c r="AI29" s="76">
        <f t="shared" si="12"/>
        <v>4.2000000000000003E-2</v>
      </c>
      <c r="AJ29" s="80">
        <f t="shared" si="13"/>
        <v>1.5681890968266884E-2</v>
      </c>
      <c r="AK29" s="80">
        <f t="shared" si="5"/>
        <v>1.5681890968266884E-2</v>
      </c>
      <c r="AL29" s="80">
        <f t="shared" si="5"/>
        <v>1.5681890968266884E-2</v>
      </c>
      <c r="AM29" s="80">
        <f t="shared" si="5"/>
        <v>1.5681890968266884E-2</v>
      </c>
      <c r="AN29" s="80">
        <f t="shared" si="5"/>
        <v>1.5681890968266884E-2</v>
      </c>
      <c r="AO29" s="80">
        <f t="shared" si="5"/>
        <v>1.5681890968266884E-2</v>
      </c>
      <c r="AP29" s="80">
        <f t="shared" si="5"/>
        <v>1.5681890968266884E-2</v>
      </c>
      <c r="AQ29" s="80">
        <f t="shared" si="5"/>
        <v>1.5681890968266884E-2</v>
      </c>
      <c r="AR29" s="80">
        <f t="shared" si="5"/>
        <v>1.5681890968266884E-2</v>
      </c>
      <c r="AS29" s="80">
        <f t="shared" si="5"/>
        <v>1.5681890968266884E-2</v>
      </c>
      <c r="AT29" s="80">
        <f t="shared" si="5"/>
        <v>1.5681890968266884E-2</v>
      </c>
      <c r="AU29" s="80">
        <f t="shared" si="5"/>
        <v>1.5681890968266884E-2</v>
      </c>
      <c r="AV29" s="80">
        <f>$AI29*(1-$AI29)</f>
        <v>4.0236000000000001E-2</v>
      </c>
      <c r="AW29" s="80">
        <f t="shared" si="5"/>
        <v>1.5681890968266884E-2</v>
      </c>
      <c r="AX29" s="80">
        <f t="shared" si="5"/>
        <v>1.5681890968266884E-2</v>
      </c>
      <c r="AY29" s="80">
        <f t="shared" si="5"/>
        <v>1.5681890968266884E-2</v>
      </c>
      <c r="AZ29" s="80">
        <f t="shared" si="5"/>
        <v>1.5681890968266884E-2</v>
      </c>
      <c r="BA29" s="80">
        <f t="shared" si="6"/>
        <v>1.5681890968266884E-2</v>
      </c>
      <c r="BB29" s="80">
        <f t="shared" si="6"/>
        <v>1.5681890968266884E-2</v>
      </c>
      <c r="BC29" s="80">
        <f t="shared" si="6"/>
        <v>1.5681890968266884E-2</v>
      </c>
      <c r="BD29" s="67">
        <f t="shared" si="6"/>
        <v>1.5681890968266884E-2</v>
      </c>
      <c r="BE29" s="80">
        <f t="shared" si="6"/>
        <v>1.5681890968266884E-2</v>
      </c>
      <c r="BF29" s="80">
        <f t="shared" si="6"/>
        <v>1.5681890968266884E-2</v>
      </c>
      <c r="BG29" s="80">
        <f t="shared" si="6"/>
        <v>1.5681890968266884E-2</v>
      </c>
      <c r="BH29" s="80">
        <f t="shared" si="6"/>
        <v>1.5681890968266884E-2</v>
      </c>
      <c r="BI29" s="80">
        <f t="shared" si="6"/>
        <v>1.5681890968266884E-2</v>
      </c>
      <c r="BJ29" s="80">
        <f t="shared" si="6"/>
        <v>1.5681890968266884E-2</v>
      </c>
      <c r="BK29" s="80">
        <f t="shared" si="6"/>
        <v>1.5681890968266884E-2</v>
      </c>
      <c r="BL29" s="80">
        <f t="shared" si="6"/>
        <v>1.5681890968266884E-2</v>
      </c>
      <c r="BM29" s="80">
        <f t="shared" si="6"/>
        <v>1.5681890968266884E-2</v>
      </c>
      <c r="BN29" s="80">
        <f t="shared" si="6"/>
        <v>1.5681890968266884E-2</v>
      </c>
    </row>
    <row r="30" spans="1:66" x14ac:dyDescent="0.2">
      <c r="A30" s="104">
        <f>'Tegenpartij hvz'!B18</f>
        <v>0</v>
      </c>
      <c r="B30" s="105" t="str">
        <f>IF('Tegenpartij hvz'!C18="","geen",'Tegenpartij hvz'!C18)</f>
        <v>geen</v>
      </c>
      <c r="C30" s="106">
        <f>'Tegenpartij hvz'!D18</f>
        <v>0</v>
      </c>
      <c r="D30" s="90">
        <f t="shared" si="7"/>
        <v>4.2000000000000003E-2</v>
      </c>
      <c r="E30" s="71"/>
      <c r="F30" s="109">
        <f>'Tegenpartij hvz'!E18</f>
        <v>0</v>
      </c>
      <c r="G30" s="109">
        <f>L$4*'Tegenpartij hvz'!F18</f>
        <v>0</v>
      </c>
      <c r="H30" s="109"/>
      <c r="I30" s="65">
        <v>0.5</v>
      </c>
      <c r="K30" s="102">
        <f t="shared" si="8"/>
        <v>0</v>
      </c>
      <c r="L30" s="102">
        <f t="shared" si="9"/>
        <v>0</v>
      </c>
      <c r="M30" s="102">
        <f t="shared" si="10"/>
        <v>0</v>
      </c>
      <c r="P30" s="80">
        <f t="shared" si="11"/>
        <v>0</v>
      </c>
      <c r="Q30" s="80">
        <f t="shared" si="1"/>
        <v>0</v>
      </c>
      <c r="R30" s="80">
        <f t="shared" si="1"/>
        <v>0</v>
      </c>
      <c r="S30" s="80">
        <f t="shared" si="1"/>
        <v>0</v>
      </c>
      <c r="T30" s="80">
        <f t="shared" si="1"/>
        <v>0</v>
      </c>
      <c r="U30" s="80">
        <f t="shared" si="1"/>
        <v>0</v>
      </c>
      <c r="V30" s="80">
        <f t="shared" si="1"/>
        <v>0</v>
      </c>
      <c r="W30" s="80">
        <f t="shared" si="1"/>
        <v>1</v>
      </c>
      <c r="X30" s="80">
        <f t="shared" si="1"/>
        <v>0</v>
      </c>
      <c r="Y30" s="67"/>
      <c r="Z30" s="80">
        <f t="shared" si="2"/>
        <v>1</v>
      </c>
      <c r="AA30" s="80">
        <f t="shared" si="14"/>
        <v>0</v>
      </c>
      <c r="AB30" s="80">
        <f t="shared" si="14"/>
        <v>0</v>
      </c>
      <c r="AC30" s="80">
        <f t="shared" si="14"/>
        <v>0</v>
      </c>
      <c r="AD30" s="80">
        <f t="shared" si="14"/>
        <v>0</v>
      </c>
      <c r="AE30" s="80">
        <f t="shared" si="14"/>
        <v>0</v>
      </c>
      <c r="AF30" s="80">
        <f t="shared" si="14"/>
        <v>0</v>
      </c>
      <c r="AG30" s="80">
        <f t="shared" si="4"/>
        <v>0</v>
      </c>
      <c r="AI30" s="76">
        <f t="shared" si="12"/>
        <v>4.2000000000000003E-2</v>
      </c>
      <c r="AJ30" s="80">
        <f t="shared" si="13"/>
        <v>1.5681890968266884E-2</v>
      </c>
      <c r="AK30" s="80">
        <f t="shared" si="5"/>
        <v>1.5681890968266884E-2</v>
      </c>
      <c r="AL30" s="80">
        <f t="shared" si="5"/>
        <v>1.5681890968266884E-2</v>
      </c>
      <c r="AM30" s="80">
        <f t="shared" si="5"/>
        <v>1.5681890968266884E-2</v>
      </c>
      <c r="AN30" s="80">
        <f t="shared" si="5"/>
        <v>1.5681890968266884E-2</v>
      </c>
      <c r="AO30" s="80">
        <f t="shared" si="5"/>
        <v>1.5681890968266884E-2</v>
      </c>
      <c r="AP30" s="80">
        <f t="shared" si="5"/>
        <v>1.5681890968266884E-2</v>
      </c>
      <c r="AQ30" s="80">
        <f t="shared" si="5"/>
        <v>1.5681890968266884E-2</v>
      </c>
      <c r="AR30" s="80">
        <f t="shared" si="5"/>
        <v>1.5681890968266884E-2</v>
      </c>
      <c r="AS30" s="80">
        <f t="shared" si="5"/>
        <v>1.5681890968266884E-2</v>
      </c>
      <c r="AT30" s="80">
        <f t="shared" si="5"/>
        <v>1.5681890968266884E-2</v>
      </c>
      <c r="AU30" s="80">
        <f t="shared" si="5"/>
        <v>1.5681890968266884E-2</v>
      </c>
      <c r="AV30" s="80">
        <f t="shared" si="5"/>
        <v>1.5681890968266884E-2</v>
      </c>
      <c r="AW30" s="80">
        <f>$AI30*(1-$AI30)</f>
        <v>4.0236000000000001E-2</v>
      </c>
      <c r="AX30" s="80">
        <f t="shared" si="5"/>
        <v>1.5681890968266884E-2</v>
      </c>
      <c r="AY30" s="80">
        <f t="shared" si="5"/>
        <v>1.5681890968266884E-2</v>
      </c>
      <c r="AZ30" s="80">
        <f t="shared" si="5"/>
        <v>1.5681890968266884E-2</v>
      </c>
      <c r="BA30" s="80">
        <f t="shared" si="6"/>
        <v>1.5681890968266884E-2</v>
      </c>
      <c r="BB30" s="80">
        <f t="shared" si="6"/>
        <v>1.5681890968266884E-2</v>
      </c>
      <c r="BC30" s="80">
        <f t="shared" si="6"/>
        <v>1.5681890968266884E-2</v>
      </c>
      <c r="BD30" s="67">
        <f t="shared" si="6"/>
        <v>1.5681890968266884E-2</v>
      </c>
      <c r="BE30" s="80">
        <f t="shared" si="6"/>
        <v>1.5681890968266884E-2</v>
      </c>
      <c r="BF30" s="80">
        <f t="shared" si="6"/>
        <v>1.5681890968266884E-2</v>
      </c>
      <c r="BG30" s="80">
        <f t="shared" si="6"/>
        <v>1.5681890968266884E-2</v>
      </c>
      <c r="BH30" s="80">
        <f t="shared" si="6"/>
        <v>1.5681890968266884E-2</v>
      </c>
      <c r="BI30" s="80">
        <f t="shared" si="6"/>
        <v>1.5681890968266884E-2</v>
      </c>
      <c r="BJ30" s="80">
        <f t="shared" si="6"/>
        <v>1.5681890968266884E-2</v>
      </c>
      <c r="BK30" s="80">
        <f t="shared" si="6"/>
        <v>1.5681890968266884E-2</v>
      </c>
      <c r="BL30" s="80">
        <f t="shared" si="6"/>
        <v>1.5681890968266884E-2</v>
      </c>
      <c r="BM30" s="80">
        <f t="shared" si="6"/>
        <v>1.5681890968266884E-2</v>
      </c>
      <c r="BN30" s="80">
        <f t="shared" si="6"/>
        <v>1.5681890968266884E-2</v>
      </c>
    </row>
    <row r="31" spans="1:66" x14ac:dyDescent="0.2">
      <c r="A31" s="104">
        <f>'Tegenpartij hvz'!B19</f>
        <v>0</v>
      </c>
      <c r="B31" s="105" t="str">
        <f>IF('Tegenpartij hvz'!C19="","geen",'Tegenpartij hvz'!C19)</f>
        <v>geen</v>
      </c>
      <c r="C31" s="106">
        <f>'Tegenpartij hvz'!D19</f>
        <v>0</v>
      </c>
      <c r="D31" s="90">
        <f t="shared" si="7"/>
        <v>4.2000000000000003E-2</v>
      </c>
      <c r="E31" s="71"/>
      <c r="F31" s="109">
        <f>'Tegenpartij hvz'!E19</f>
        <v>0</v>
      </c>
      <c r="G31" s="109">
        <f>L$4*'Tegenpartij hvz'!F19</f>
        <v>0</v>
      </c>
      <c r="H31" s="109"/>
      <c r="I31" s="65">
        <v>0.5</v>
      </c>
      <c r="K31" s="102">
        <f t="shared" si="8"/>
        <v>0</v>
      </c>
      <c r="L31" s="102">
        <f t="shared" si="9"/>
        <v>0</v>
      </c>
      <c r="M31" s="102">
        <f t="shared" si="10"/>
        <v>0</v>
      </c>
      <c r="P31" s="80">
        <f t="shared" si="11"/>
        <v>0</v>
      </c>
      <c r="Q31" s="80">
        <f t="shared" si="1"/>
        <v>0</v>
      </c>
      <c r="R31" s="80">
        <f t="shared" si="1"/>
        <v>0</v>
      </c>
      <c r="S31" s="80">
        <f t="shared" si="1"/>
        <v>0</v>
      </c>
      <c r="T31" s="80">
        <f t="shared" si="1"/>
        <v>0</v>
      </c>
      <c r="U31" s="80">
        <f t="shared" si="1"/>
        <v>0</v>
      </c>
      <c r="V31" s="80">
        <f t="shared" si="1"/>
        <v>0</v>
      </c>
      <c r="W31" s="80">
        <f t="shared" si="1"/>
        <v>1</v>
      </c>
      <c r="X31" s="80">
        <f t="shared" si="1"/>
        <v>0</v>
      </c>
      <c r="Y31" s="67"/>
      <c r="Z31" s="80">
        <f t="shared" si="2"/>
        <v>1</v>
      </c>
      <c r="AA31" s="80">
        <f t="shared" si="14"/>
        <v>0</v>
      </c>
      <c r="AB31" s="80">
        <f t="shared" si="14"/>
        <v>0</v>
      </c>
      <c r="AC31" s="80">
        <f t="shared" si="14"/>
        <v>0</v>
      </c>
      <c r="AD31" s="80">
        <f t="shared" si="14"/>
        <v>0</v>
      </c>
      <c r="AE31" s="80">
        <f t="shared" si="14"/>
        <v>0</v>
      </c>
      <c r="AF31" s="80">
        <f t="shared" si="14"/>
        <v>0</v>
      </c>
      <c r="AG31" s="80">
        <f t="shared" si="4"/>
        <v>0</v>
      </c>
      <c r="AI31" s="76">
        <f t="shared" si="12"/>
        <v>4.2000000000000003E-2</v>
      </c>
      <c r="AJ31" s="80">
        <f t="shared" si="13"/>
        <v>1.5681890968266884E-2</v>
      </c>
      <c r="AK31" s="80">
        <f t="shared" si="5"/>
        <v>1.5681890968266884E-2</v>
      </c>
      <c r="AL31" s="80">
        <f t="shared" si="5"/>
        <v>1.5681890968266884E-2</v>
      </c>
      <c r="AM31" s="80">
        <f t="shared" si="5"/>
        <v>1.5681890968266884E-2</v>
      </c>
      <c r="AN31" s="80">
        <f t="shared" si="5"/>
        <v>1.5681890968266884E-2</v>
      </c>
      <c r="AO31" s="80">
        <f t="shared" si="5"/>
        <v>1.5681890968266884E-2</v>
      </c>
      <c r="AP31" s="80">
        <f t="shared" si="5"/>
        <v>1.5681890968266884E-2</v>
      </c>
      <c r="AQ31" s="80">
        <f t="shared" si="5"/>
        <v>1.5681890968266884E-2</v>
      </c>
      <c r="AR31" s="80">
        <f t="shared" si="5"/>
        <v>1.5681890968266884E-2</v>
      </c>
      <c r="AS31" s="80">
        <f t="shared" si="5"/>
        <v>1.5681890968266884E-2</v>
      </c>
      <c r="AT31" s="80">
        <f t="shared" si="5"/>
        <v>1.5681890968266884E-2</v>
      </c>
      <c r="AU31" s="80">
        <f t="shared" si="5"/>
        <v>1.5681890968266884E-2</v>
      </c>
      <c r="AV31" s="80">
        <f t="shared" si="5"/>
        <v>1.5681890968266884E-2</v>
      </c>
      <c r="AW31" s="80">
        <f t="shared" si="5"/>
        <v>1.5681890968266884E-2</v>
      </c>
      <c r="AX31" s="80">
        <f>$AI31*(1-$AI31)</f>
        <v>4.0236000000000001E-2</v>
      </c>
      <c r="AY31" s="80">
        <f t="shared" si="5"/>
        <v>1.5681890968266884E-2</v>
      </c>
      <c r="AZ31" s="80">
        <f t="shared" si="5"/>
        <v>1.5681890968266884E-2</v>
      </c>
      <c r="BA31" s="80">
        <f t="shared" si="6"/>
        <v>1.5681890968266884E-2</v>
      </c>
      <c r="BB31" s="80">
        <f t="shared" si="6"/>
        <v>1.5681890968266884E-2</v>
      </c>
      <c r="BC31" s="80">
        <f t="shared" si="6"/>
        <v>1.5681890968266884E-2</v>
      </c>
      <c r="BD31" s="67">
        <f t="shared" si="6"/>
        <v>1.5681890968266884E-2</v>
      </c>
      <c r="BE31" s="80">
        <f t="shared" si="6"/>
        <v>1.5681890968266884E-2</v>
      </c>
      <c r="BF31" s="80">
        <f t="shared" si="6"/>
        <v>1.5681890968266884E-2</v>
      </c>
      <c r="BG31" s="80">
        <f t="shared" si="6"/>
        <v>1.5681890968266884E-2</v>
      </c>
      <c r="BH31" s="80">
        <f t="shared" si="6"/>
        <v>1.5681890968266884E-2</v>
      </c>
      <c r="BI31" s="80">
        <f t="shared" si="6"/>
        <v>1.5681890968266884E-2</v>
      </c>
      <c r="BJ31" s="80">
        <f t="shared" si="6"/>
        <v>1.5681890968266884E-2</v>
      </c>
      <c r="BK31" s="80">
        <f t="shared" si="6"/>
        <v>1.5681890968266884E-2</v>
      </c>
      <c r="BL31" s="80">
        <f t="shared" si="6"/>
        <v>1.5681890968266884E-2</v>
      </c>
      <c r="BM31" s="80">
        <f t="shared" si="6"/>
        <v>1.5681890968266884E-2</v>
      </c>
      <c r="BN31" s="80">
        <f t="shared" si="6"/>
        <v>1.5681890968266884E-2</v>
      </c>
    </row>
    <row r="32" spans="1:66" x14ac:dyDescent="0.2">
      <c r="A32" s="104">
        <f>'Tegenpartij hvz'!B20</f>
        <v>0</v>
      </c>
      <c r="B32" s="105" t="str">
        <f>IF('Tegenpartij hvz'!C20="","geen",'Tegenpartij hvz'!C20)</f>
        <v>geen</v>
      </c>
      <c r="C32" s="106">
        <f>'Tegenpartij hvz'!D20</f>
        <v>0</v>
      </c>
      <c r="D32" s="90">
        <f t="shared" si="7"/>
        <v>4.2000000000000003E-2</v>
      </c>
      <c r="E32" s="71"/>
      <c r="F32" s="109">
        <f>'Tegenpartij hvz'!E20</f>
        <v>0</v>
      </c>
      <c r="G32" s="109">
        <f>L$4*'Tegenpartij hvz'!F20</f>
        <v>0</v>
      </c>
      <c r="H32" s="109"/>
      <c r="I32" s="65">
        <v>0.5</v>
      </c>
      <c r="K32" s="102">
        <f t="shared" si="8"/>
        <v>0</v>
      </c>
      <c r="L32" s="102">
        <f t="shared" si="9"/>
        <v>0</v>
      </c>
      <c r="M32" s="102">
        <f t="shared" si="10"/>
        <v>0</v>
      </c>
      <c r="P32" s="80">
        <f t="shared" si="11"/>
        <v>0</v>
      </c>
      <c r="Q32" s="80">
        <f t="shared" si="1"/>
        <v>0</v>
      </c>
      <c r="R32" s="80">
        <f t="shared" si="1"/>
        <v>0</v>
      </c>
      <c r="S32" s="80">
        <f t="shared" si="1"/>
        <v>0</v>
      </c>
      <c r="T32" s="80">
        <f t="shared" si="1"/>
        <v>0</v>
      </c>
      <c r="U32" s="80">
        <f t="shared" si="1"/>
        <v>0</v>
      </c>
      <c r="V32" s="80">
        <f t="shared" si="1"/>
        <v>0</v>
      </c>
      <c r="W32" s="80">
        <f t="shared" si="1"/>
        <v>1</v>
      </c>
      <c r="X32" s="80">
        <f t="shared" si="1"/>
        <v>0</v>
      </c>
      <c r="Y32" s="67"/>
      <c r="Z32" s="80">
        <f t="shared" si="2"/>
        <v>1</v>
      </c>
      <c r="AA32" s="80">
        <f t="shared" si="14"/>
        <v>0</v>
      </c>
      <c r="AB32" s="80">
        <f t="shared" si="14"/>
        <v>0</v>
      </c>
      <c r="AC32" s="80">
        <f t="shared" si="14"/>
        <v>0</v>
      </c>
      <c r="AD32" s="80">
        <f t="shared" si="14"/>
        <v>0</v>
      </c>
      <c r="AE32" s="80">
        <f t="shared" si="14"/>
        <v>0</v>
      </c>
      <c r="AF32" s="80">
        <f t="shared" si="14"/>
        <v>0</v>
      </c>
      <c r="AG32" s="80">
        <f t="shared" si="4"/>
        <v>0</v>
      </c>
      <c r="AI32" s="76">
        <f t="shared" si="12"/>
        <v>4.2000000000000003E-2</v>
      </c>
      <c r="AJ32" s="80">
        <f t="shared" si="13"/>
        <v>1.5681890968266884E-2</v>
      </c>
      <c r="AK32" s="80">
        <f t="shared" si="5"/>
        <v>1.5681890968266884E-2</v>
      </c>
      <c r="AL32" s="80">
        <f t="shared" si="5"/>
        <v>1.5681890968266884E-2</v>
      </c>
      <c r="AM32" s="80">
        <f t="shared" si="5"/>
        <v>1.5681890968266884E-2</v>
      </c>
      <c r="AN32" s="80">
        <f t="shared" si="5"/>
        <v>1.5681890968266884E-2</v>
      </c>
      <c r="AO32" s="80">
        <f t="shared" si="5"/>
        <v>1.5681890968266884E-2</v>
      </c>
      <c r="AP32" s="80">
        <f t="shared" si="5"/>
        <v>1.5681890968266884E-2</v>
      </c>
      <c r="AQ32" s="80">
        <f t="shared" si="5"/>
        <v>1.5681890968266884E-2</v>
      </c>
      <c r="AR32" s="80">
        <f t="shared" si="5"/>
        <v>1.5681890968266884E-2</v>
      </c>
      <c r="AS32" s="80">
        <f t="shared" si="5"/>
        <v>1.5681890968266884E-2</v>
      </c>
      <c r="AT32" s="80">
        <f t="shared" si="5"/>
        <v>1.5681890968266884E-2</v>
      </c>
      <c r="AU32" s="80">
        <f t="shared" si="5"/>
        <v>1.5681890968266884E-2</v>
      </c>
      <c r="AV32" s="80">
        <f t="shared" si="5"/>
        <v>1.5681890968266884E-2</v>
      </c>
      <c r="AW32" s="80">
        <f t="shared" si="5"/>
        <v>1.5681890968266884E-2</v>
      </c>
      <c r="AX32" s="80">
        <f t="shared" si="5"/>
        <v>1.5681890968266884E-2</v>
      </c>
      <c r="AY32" s="80">
        <f>$AI32*(1-$AI32)</f>
        <v>4.0236000000000001E-2</v>
      </c>
      <c r="AZ32" s="80">
        <f>$AI32*(1-$AI32)*AZ$16*(1-AZ$16)/((1+$AI$14)*($AI32+AZ$16)-$AI32*AZ$16)</f>
        <v>1.5681890968266884E-2</v>
      </c>
      <c r="BA32" s="80">
        <f t="shared" si="6"/>
        <v>1.5681890968266884E-2</v>
      </c>
      <c r="BB32" s="80">
        <f t="shared" si="6"/>
        <v>1.5681890968266884E-2</v>
      </c>
      <c r="BC32" s="80">
        <f t="shared" si="6"/>
        <v>1.5681890968266884E-2</v>
      </c>
      <c r="BD32" s="67">
        <f t="shared" si="6"/>
        <v>1.5681890968266884E-2</v>
      </c>
      <c r="BE32" s="80">
        <f t="shared" si="6"/>
        <v>1.5681890968266884E-2</v>
      </c>
      <c r="BF32" s="80">
        <f t="shared" si="6"/>
        <v>1.5681890968266884E-2</v>
      </c>
      <c r="BG32" s="80">
        <f t="shared" si="6"/>
        <v>1.5681890968266884E-2</v>
      </c>
      <c r="BH32" s="80">
        <f t="shared" si="6"/>
        <v>1.5681890968266884E-2</v>
      </c>
      <c r="BI32" s="80">
        <f t="shared" si="6"/>
        <v>1.5681890968266884E-2</v>
      </c>
      <c r="BJ32" s="80">
        <f t="shared" si="6"/>
        <v>1.5681890968266884E-2</v>
      </c>
      <c r="BK32" s="80">
        <f t="shared" si="6"/>
        <v>1.5681890968266884E-2</v>
      </c>
      <c r="BL32" s="80">
        <f t="shared" si="6"/>
        <v>1.5681890968266884E-2</v>
      </c>
      <c r="BM32" s="80">
        <f t="shared" si="6"/>
        <v>1.5681890968266884E-2</v>
      </c>
      <c r="BN32" s="80">
        <f t="shared" si="6"/>
        <v>1.5681890968266884E-2</v>
      </c>
    </row>
    <row r="33" spans="1:66" x14ac:dyDescent="0.2">
      <c r="A33" s="104">
        <f>'Tegenpartij hvz'!B21</f>
        <v>0</v>
      </c>
      <c r="B33" s="105" t="str">
        <f>IF('Tegenpartij hvz'!C21="","geen",'Tegenpartij hvz'!C21)</f>
        <v>geen</v>
      </c>
      <c r="C33" s="106">
        <f>'Tegenpartij hvz'!D21</f>
        <v>0</v>
      </c>
      <c r="D33" s="90">
        <f t="shared" si="7"/>
        <v>4.2000000000000003E-2</v>
      </c>
      <c r="E33" s="71"/>
      <c r="F33" s="109">
        <f>'Tegenpartij hvz'!E21</f>
        <v>0</v>
      </c>
      <c r="G33" s="109">
        <f>L$4*'Tegenpartij hvz'!F21</f>
        <v>0</v>
      </c>
      <c r="H33" s="109"/>
      <c r="I33" s="65">
        <v>0.5</v>
      </c>
      <c r="K33" s="102">
        <f t="shared" si="8"/>
        <v>0</v>
      </c>
      <c r="L33" s="102">
        <f t="shared" si="9"/>
        <v>0</v>
      </c>
      <c r="M33" s="102">
        <f t="shared" si="10"/>
        <v>0</v>
      </c>
      <c r="P33" s="80">
        <f t="shared" si="11"/>
        <v>0</v>
      </c>
      <c r="Q33" s="80">
        <f t="shared" si="11"/>
        <v>0</v>
      </c>
      <c r="R33" s="80">
        <f t="shared" si="11"/>
        <v>0</v>
      </c>
      <c r="S33" s="80">
        <f t="shared" si="11"/>
        <v>0</v>
      </c>
      <c r="T33" s="80">
        <f t="shared" si="11"/>
        <v>0</v>
      </c>
      <c r="U33" s="80">
        <f t="shared" si="11"/>
        <v>0</v>
      </c>
      <c r="V33" s="80">
        <f t="shared" si="11"/>
        <v>0</v>
      </c>
      <c r="W33" s="80">
        <f t="shared" si="11"/>
        <v>1</v>
      </c>
      <c r="X33" s="80">
        <f t="shared" si="11"/>
        <v>0</v>
      </c>
      <c r="Y33" s="67"/>
      <c r="Z33" s="80">
        <f t="shared" si="2"/>
        <v>1</v>
      </c>
      <c r="AA33" s="80">
        <f t="shared" si="14"/>
        <v>0</v>
      </c>
      <c r="AB33" s="80">
        <f t="shared" si="14"/>
        <v>0</v>
      </c>
      <c r="AC33" s="80">
        <f t="shared" si="14"/>
        <v>0</v>
      </c>
      <c r="AD33" s="80">
        <f t="shared" si="14"/>
        <v>0</v>
      </c>
      <c r="AE33" s="80">
        <f t="shared" si="14"/>
        <v>0</v>
      </c>
      <c r="AF33" s="80">
        <f t="shared" si="14"/>
        <v>0</v>
      </c>
      <c r="AG33" s="80">
        <f t="shared" si="4"/>
        <v>0</v>
      </c>
      <c r="AI33" s="76">
        <f t="shared" si="12"/>
        <v>4.2000000000000003E-2</v>
      </c>
      <c r="AJ33" s="80">
        <f t="shared" si="13"/>
        <v>1.5681890968266884E-2</v>
      </c>
      <c r="AK33" s="80">
        <f t="shared" si="13"/>
        <v>1.5681890968266884E-2</v>
      </c>
      <c r="AL33" s="80">
        <f t="shared" si="13"/>
        <v>1.5681890968266884E-2</v>
      </c>
      <c r="AM33" s="80">
        <f t="shared" si="13"/>
        <v>1.5681890968266884E-2</v>
      </c>
      <c r="AN33" s="80">
        <f t="shared" si="13"/>
        <v>1.5681890968266884E-2</v>
      </c>
      <c r="AO33" s="80">
        <f t="shared" si="13"/>
        <v>1.5681890968266884E-2</v>
      </c>
      <c r="AP33" s="80">
        <f t="shared" si="13"/>
        <v>1.5681890968266884E-2</v>
      </c>
      <c r="AQ33" s="80">
        <f t="shared" si="13"/>
        <v>1.5681890968266884E-2</v>
      </c>
      <c r="AR33" s="80">
        <f t="shared" si="13"/>
        <v>1.5681890968266884E-2</v>
      </c>
      <c r="AS33" s="80">
        <f t="shared" si="13"/>
        <v>1.5681890968266884E-2</v>
      </c>
      <c r="AT33" s="80">
        <f t="shared" si="13"/>
        <v>1.5681890968266884E-2</v>
      </c>
      <c r="AU33" s="80">
        <f t="shared" si="13"/>
        <v>1.5681890968266884E-2</v>
      </c>
      <c r="AV33" s="80">
        <f t="shared" si="13"/>
        <v>1.5681890968266884E-2</v>
      </c>
      <c r="AW33" s="80">
        <f t="shared" si="13"/>
        <v>1.5681890968266884E-2</v>
      </c>
      <c r="AX33" s="80">
        <f t="shared" si="13"/>
        <v>1.5681890968266884E-2</v>
      </c>
      <c r="AY33" s="80">
        <f t="shared" si="13"/>
        <v>1.5681890968266884E-2</v>
      </c>
      <c r="AZ33" s="80">
        <f>$AI33*(1-$AI33)</f>
        <v>4.0236000000000001E-2</v>
      </c>
      <c r="BA33" s="80">
        <f>$AI33*(1-$AI33)*BA$16*(1-BA$16)/((1+$AI$14)*($AI33+BA$16)-$AI33*BA$16)</f>
        <v>1.5681890968266884E-2</v>
      </c>
      <c r="BB33" s="80">
        <f>$AI33*(1-$AI33)*BB$16*(1-BB$16)/((1+$AI$14)*($AI33+BB$16)-$AI33*BB$16)</f>
        <v>1.5681890968266884E-2</v>
      </c>
      <c r="BC33" s="80">
        <f t="shared" ref="BC33:BN47" si="15">$AI33*(1-$AI33)*BC$16*(1-BC$16)/((1+$AI$14)*($AI33+BC$16)-$AI33*BC$16)</f>
        <v>1.5681890968266884E-2</v>
      </c>
      <c r="BD33" s="67">
        <f t="shared" si="15"/>
        <v>1.5681890968266884E-2</v>
      </c>
      <c r="BE33" s="80">
        <f t="shared" si="15"/>
        <v>1.5681890968266884E-2</v>
      </c>
      <c r="BF33" s="80">
        <f t="shared" si="15"/>
        <v>1.5681890968266884E-2</v>
      </c>
      <c r="BG33" s="80">
        <f t="shared" si="15"/>
        <v>1.5681890968266884E-2</v>
      </c>
      <c r="BH33" s="80">
        <f t="shared" si="15"/>
        <v>1.5681890968266884E-2</v>
      </c>
      <c r="BI33" s="80">
        <f t="shared" si="15"/>
        <v>1.5681890968266884E-2</v>
      </c>
      <c r="BJ33" s="80">
        <f t="shared" si="15"/>
        <v>1.5681890968266884E-2</v>
      </c>
      <c r="BK33" s="80">
        <f t="shared" si="15"/>
        <v>1.5681890968266884E-2</v>
      </c>
      <c r="BL33" s="80">
        <f t="shared" si="15"/>
        <v>1.5681890968266884E-2</v>
      </c>
      <c r="BM33" s="80">
        <f t="shared" si="15"/>
        <v>1.5681890968266884E-2</v>
      </c>
      <c r="BN33" s="80">
        <f t="shared" si="15"/>
        <v>1.5681890968266884E-2</v>
      </c>
    </row>
    <row r="34" spans="1:66" x14ac:dyDescent="0.2">
      <c r="A34" s="104">
        <f>'Tegenpartij hvz'!B22</f>
        <v>0</v>
      </c>
      <c r="B34" s="105" t="str">
        <f>IF('Tegenpartij hvz'!C22="","geen",'Tegenpartij hvz'!C22)</f>
        <v>geen</v>
      </c>
      <c r="C34" s="106">
        <f>'Tegenpartij hvz'!D22</f>
        <v>0</v>
      </c>
      <c r="D34" s="90">
        <f t="shared" si="7"/>
        <v>4.2000000000000003E-2</v>
      </c>
      <c r="E34" s="71"/>
      <c r="F34" s="109">
        <f>'Tegenpartij hvz'!E22</f>
        <v>0</v>
      </c>
      <c r="G34" s="109">
        <f>L$4*'Tegenpartij hvz'!F22</f>
        <v>0</v>
      </c>
      <c r="H34" s="109"/>
      <c r="I34" s="65">
        <v>0.5</v>
      </c>
      <c r="K34" s="102">
        <f t="shared" si="8"/>
        <v>0</v>
      </c>
      <c r="L34" s="102">
        <f t="shared" si="9"/>
        <v>0</v>
      </c>
      <c r="M34" s="102">
        <f t="shared" si="10"/>
        <v>0</v>
      </c>
      <c r="P34" s="80">
        <f t="shared" ref="P34:W36" si="16">IF($B34=P$15,1,0)</f>
        <v>0</v>
      </c>
      <c r="Q34" s="80">
        <f t="shared" si="16"/>
        <v>0</v>
      </c>
      <c r="R34" s="80">
        <f t="shared" si="16"/>
        <v>0</v>
      </c>
      <c r="S34" s="80">
        <f t="shared" si="16"/>
        <v>0</v>
      </c>
      <c r="T34" s="80">
        <f t="shared" si="16"/>
        <v>0</v>
      </c>
      <c r="U34" s="80">
        <f t="shared" si="16"/>
        <v>0</v>
      </c>
      <c r="V34" s="80">
        <f t="shared" si="16"/>
        <v>0</v>
      </c>
      <c r="W34" s="80">
        <f t="shared" si="16"/>
        <v>1</v>
      </c>
      <c r="X34" s="80">
        <f t="shared" ref="X34:X36" si="17">IF($B34=X$15,1,0)</f>
        <v>0</v>
      </c>
      <c r="Y34" s="67"/>
      <c r="Z34" s="80">
        <f t="shared" si="2"/>
        <v>1</v>
      </c>
      <c r="AA34" s="80">
        <f t="shared" si="14"/>
        <v>0</v>
      </c>
      <c r="AB34" s="80">
        <f t="shared" si="14"/>
        <v>0</v>
      </c>
      <c r="AC34" s="80">
        <f t="shared" si="14"/>
        <v>0</v>
      </c>
      <c r="AD34" s="80">
        <f t="shared" si="14"/>
        <v>0</v>
      </c>
      <c r="AE34" s="80">
        <f t="shared" si="14"/>
        <v>0</v>
      </c>
      <c r="AF34" s="80">
        <f t="shared" si="14"/>
        <v>0</v>
      </c>
      <c r="AG34" s="80">
        <f t="shared" si="4"/>
        <v>0</v>
      </c>
      <c r="AI34" s="76">
        <f t="shared" si="12"/>
        <v>4.2000000000000003E-2</v>
      </c>
      <c r="AJ34" s="80">
        <f t="shared" ref="AJ34:AS36" si="18">$AI34*(1-$AI34)*AJ$16*(1-AJ$16)/((1+$AI$14)*($AI34+AJ$16)-$AI34*AJ$16)</f>
        <v>1.5681890968266884E-2</v>
      </c>
      <c r="AK34" s="80">
        <f t="shared" si="18"/>
        <v>1.5681890968266884E-2</v>
      </c>
      <c r="AL34" s="80">
        <f t="shared" si="18"/>
        <v>1.5681890968266884E-2</v>
      </c>
      <c r="AM34" s="80">
        <f t="shared" si="18"/>
        <v>1.5681890968266884E-2</v>
      </c>
      <c r="AN34" s="80">
        <f t="shared" si="18"/>
        <v>1.5681890968266884E-2</v>
      </c>
      <c r="AO34" s="80">
        <f t="shared" si="18"/>
        <v>1.5681890968266884E-2</v>
      </c>
      <c r="AP34" s="80">
        <f t="shared" si="18"/>
        <v>1.5681890968266884E-2</v>
      </c>
      <c r="AQ34" s="80">
        <f t="shared" si="18"/>
        <v>1.5681890968266884E-2</v>
      </c>
      <c r="AR34" s="80">
        <f t="shared" si="18"/>
        <v>1.5681890968266884E-2</v>
      </c>
      <c r="AS34" s="80">
        <f t="shared" si="18"/>
        <v>1.5681890968266884E-2</v>
      </c>
      <c r="AT34" s="80">
        <f t="shared" ref="AT34:AZ36" si="19">$AI34*(1-$AI34)*AT$16*(1-AT$16)/((1+$AI$14)*($AI34+AT$16)-$AI34*AT$16)</f>
        <v>1.5681890968266884E-2</v>
      </c>
      <c r="AU34" s="80">
        <f t="shared" si="19"/>
        <v>1.5681890968266884E-2</v>
      </c>
      <c r="AV34" s="80">
        <f t="shared" si="19"/>
        <v>1.5681890968266884E-2</v>
      </c>
      <c r="AW34" s="80">
        <f t="shared" si="19"/>
        <v>1.5681890968266884E-2</v>
      </c>
      <c r="AX34" s="80">
        <f t="shared" si="19"/>
        <v>1.5681890968266884E-2</v>
      </c>
      <c r="AY34" s="80">
        <f t="shared" si="19"/>
        <v>1.5681890968266884E-2</v>
      </c>
      <c r="AZ34" s="80">
        <f t="shared" si="19"/>
        <v>1.5681890968266884E-2</v>
      </c>
      <c r="BA34" s="80">
        <f>$AI34*(1-$AI34)</f>
        <v>4.0236000000000001E-2</v>
      </c>
      <c r="BB34" s="80">
        <f>$AI34*(1-$AI34)*BB$16*(1-BB$16)/((1+$AI$14)*($AI34+BB$16)-$AI34*BB$16)</f>
        <v>1.5681890968266884E-2</v>
      </c>
      <c r="BC34" s="80">
        <f t="shared" si="15"/>
        <v>1.5681890968266884E-2</v>
      </c>
      <c r="BD34" s="67">
        <f t="shared" si="15"/>
        <v>1.5681890968266884E-2</v>
      </c>
      <c r="BE34" s="80">
        <f t="shared" si="15"/>
        <v>1.5681890968266884E-2</v>
      </c>
      <c r="BF34" s="80">
        <f t="shared" si="15"/>
        <v>1.5681890968266884E-2</v>
      </c>
      <c r="BG34" s="80">
        <f t="shared" si="15"/>
        <v>1.5681890968266884E-2</v>
      </c>
      <c r="BH34" s="80">
        <f t="shared" si="15"/>
        <v>1.5681890968266884E-2</v>
      </c>
      <c r="BI34" s="80">
        <f t="shared" si="15"/>
        <v>1.5681890968266884E-2</v>
      </c>
      <c r="BJ34" s="80">
        <f t="shared" si="15"/>
        <v>1.5681890968266884E-2</v>
      </c>
      <c r="BK34" s="80">
        <f t="shared" si="15"/>
        <v>1.5681890968266884E-2</v>
      </c>
      <c r="BL34" s="80">
        <f t="shared" si="15"/>
        <v>1.5681890968266884E-2</v>
      </c>
      <c r="BM34" s="80">
        <f t="shared" si="15"/>
        <v>1.5681890968266884E-2</v>
      </c>
      <c r="BN34" s="80">
        <f t="shared" si="15"/>
        <v>1.5681890968266884E-2</v>
      </c>
    </row>
    <row r="35" spans="1:66" x14ac:dyDescent="0.2">
      <c r="A35" s="104">
        <f>'Tegenpartij hvz'!B23</f>
        <v>0</v>
      </c>
      <c r="B35" s="105" t="str">
        <f>IF('Tegenpartij hvz'!C23="","geen",'Tegenpartij hvz'!C23)</f>
        <v>geen</v>
      </c>
      <c r="C35" s="106">
        <f>'Tegenpartij hvz'!D23</f>
        <v>0</v>
      </c>
      <c r="D35" s="90">
        <f t="shared" si="7"/>
        <v>4.2000000000000003E-2</v>
      </c>
      <c r="E35" s="71"/>
      <c r="F35" s="109">
        <f>'Tegenpartij hvz'!E23</f>
        <v>0</v>
      </c>
      <c r="G35" s="109">
        <f>L$4*'Tegenpartij hvz'!F23</f>
        <v>0</v>
      </c>
      <c r="H35" s="109"/>
      <c r="I35" s="65">
        <v>0.5</v>
      </c>
      <c r="K35" s="102">
        <f t="shared" si="8"/>
        <v>0</v>
      </c>
      <c r="L35" s="102">
        <f t="shared" si="9"/>
        <v>0</v>
      </c>
      <c r="M35" s="102">
        <f t="shared" si="10"/>
        <v>0</v>
      </c>
      <c r="P35" s="80">
        <f t="shared" si="16"/>
        <v>0</v>
      </c>
      <c r="Q35" s="80">
        <f t="shared" si="16"/>
        <v>0</v>
      </c>
      <c r="R35" s="80">
        <f t="shared" si="16"/>
        <v>0</v>
      </c>
      <c r="S35" s="80">
        <f t="shared" si="16"/>
        <v>0</v>
      </c>
      <c r="T35" s="80">
        <f t="shared" si="16"/>
        <v>0</v>
      </c>
      <c r="U35" s="80">
        <f t="shared" si="16"/>
        <v>0</v>
      </c>
      <c r="V35" s="80">
        <f t="shared" si="16"/>
        <v>0</v>
      </c>
      <c r="W35" s="80">
        <f t="shared" si="16"/>
        <v>1</v>
      </c>
      <c r="X35" s="80">
        <f t="shared" si="17"/>
        <v>0</v>
      </c>
      <c r="Y35" s="67"/>
      <c r="Z35" s="80">
        <f t="shared" si="2"/>
        <v>1</v>
      </c>
      <c r="AA35" s="80">
        <f t="shared" si="14"/>
        <v>0</v>
      </c>
      <c r="AB35" s="80">
        <f t="shared" si="14"/>
        <v>0</v>
      </c>
      <c r="AC35" s="80">
        <f t="shared" si="14"/>
        <v>0</v>
      </c>
      <c r="AD35" s="80">
        <f t="shared" si="14"/>
        <v>0</v>
      </c>
      <c r="AE35" s="80">
        <f t="shared" si="14"/>
        <v>0</v>
      </c>
      <c r="AF35" s="80">
        <f t="shared" si="14"/>
        <v>0</v>
      </c>
      <c r="AG35" s="80">
        <f t="shared" si="4"/>
        <v>0</v>
      </c>
      <c r="AI35" s="76">
        <f t="shared" si="12"/>
        <v>4.2000000000000003E-2</v>
      </c>
      <c r="AJ35" s="80">
        <f t="shared" si="18"/>
        <v>1.5681890968266884E-2</v>
      </c>
      <c r="AK35" s="80">
        <f t="shared" si="18"/>
        <v>1.5681890968266884E-2</v>
      </c>
      <c r="AL35" s="80">
        <f t="shared" si="18"/>
        <v>1.5681890968266884E-2</v>
      </c>
      <c r="AM35" s="80">
        <f t="shared" si="18"/>
        <v>1.5681890968266884E-2</v>
      </c>
      <c r="AN35" s="80">
        <f t="shared" si="18"/>
        <v>1.5681890968266884E-2</v>
      </c>
      <c r="AO35" s="80">
        <f t="shared" si="18"/>
        <v>1.5681890968266884E-2</v>
      </c>
      <c r="AP35" s="80">
        <f t="shared" si="18"/>
        <v>1.5681890968266884E-2</v>
      </c>
      <c r="AQ35" s="80">
        <f t="shared" si="18"/>
        <v>1.5681890968266884E-2</v>
      </c>
      <c r="AR35" s="80">
        <f t="shared" si="18"/>
        <v>1.5681890968266884E-2</v>
      </c>
      <c r="AS35" s="80">
        <f t="shared" si="18"/>
        <v>1.5681890968266884E-2</v>
      </c>
      <c r="AT35" s="80">
        <f t="shared" si="19"/>
        <v>1.5681890968266884E-2</v>
      </c>
      <c r="AU35" s="80">
        <f t="shared" si="19"/>
        <v>1.5681890968266884E-2</v>
      </c>
      <c r="AV35" s="80">
        <f t="shared" si="19"/>
        <v>1.5681890968266884E-2</v>
      </c>
      <c r="AW35" s="80">
        <f t="shared" si="19"/>
        <v>1.5681890968266884E-2</v>
      </c>
      <c r="AX35" s="80">
        <f t="shared" si="19"/>
        <v>1.5681890968266884E-2</v>
      </c>
      <c r="AY35" s="80">
        <f t="shared" si="19"/>
        <v>1.5681890968266884E-2</v>
      </c>
      <c r="AZ35" s="80">
        <f t="shared" si="19"/>
        <v>1.5681890968266884E-2</v>
      </c>
      <c r="BA35" s="80">
        <f>$AI35*(1-$AI35)*BA$16*(1-BA$16)/((1+$AI$14)*($AI35+BA$16)-$AI35*BA$16)</f>
        <v>1.5681890968266884E-2</v>
      </c>
      <c r="BB35" s="80">
        <f>$AI35*(1-$AI35)</f>
        <v>4.0236000000000001E-2</v>
      </c>
      <c r="BC35" s="80">
        <f t="shared" si="15"/>
        <v>1.5681890968266884E-2</v>
      </c>
      <c r="BD35" s="67">
        <f t="shared" si="15"/>
        <v>1.5681890968266884E-2</v>
      </c>
      <c r="BE35" s="80">
        <f t="shared" si="15"/>
        <v>1.5681890968266884E-2</v>
      </c>
      <c r="BF35" s="80">
        <f t="shared" si="15"/>
        <v>1.5681890968266884E-2</v>
      </c>
      <c r="BG35" s="80">
        <f t="shared" si="15"/>
        <v>1.5681890968266884E-2</v>
      </c>
      <c r="BH35" s="80">
        <f t="shared" si="15"/>
        <v>1.5681890968266884E-2</v>
      </c>
      <c r="BI35" s="80">
        <f t="shared" si="15"/>
        <v>1.5681890968266884E-2</v>
      </c>
      <c r="BJ35" s="80">
        <f t="shared" si="15"/>
        <v>1.5681890968266884E-2</v>
      </c>
      <c r="BK35" s="80">
        <f t="shared" si="15"/>
        <v>1.5681890968266884E-2</v>
      </c>
      <c r="BL35" s="80">
        <f t="shared" si="15"/>
        <v>1.5681890968266884E-2</v>
      </c>
      <c r="BM35" s="80">
        <f t="shared" si="15"/>
        <v>1.5681890968266884E-2</v>
      </c>
      <c r="BN35" s="80">
        <f t="shared" si="15"/>
        <v>1.5681890968266884E-2</v>
      </c>
    </row>
    <row r="36" spans="1:66" x14ac:dyDescent="0.2">
      <c r="A36" s="104">
        <f>'Tegenpartij hvz'!B24</f>
        <v>0</v>
      </c>
      <c r="B36" s="105" t="str">
        <f>IF('Tegenpartij hvz'!C24="","geen",'Tegenpartij hvz'!C24)</f>
        <v>geen</v>
      </c>
      <c r="C36" s="106">
        <f>'Tegenpartij hvz'!D24</f>
        <v>0</v>
      </c>
      <c r="D36" s="90">
        <f t="shared" si="7"/>
        <v>4.2000000000000003E-2</v>
      </c>
      <c r="E36" s="71"/>
      <c r="F36" s="109">
        <f>'Tegenpartij hvz'!E24</f>
        <v>0</v>
      </c>
      <c r="G36" s="109">
        <f>L$4*'Tegenpartij hvz'!F24</f>
        <v>0</v>
      </c>
      <c r="H36" s="109"/>
      <c r="I36" s="65">
        <v>0.5</v>
      </c>
      <c r="K36" s="102">
        <f t="shared" si="8"/>
        <v>0</v>
      </c>
      <c r="L36" s="102">
        <f t="shared" si="9"/>
        <v>0</v>
      </c>
      <c r="M36" s="102">
        <f t="shared" si="10"/>
        <v>0</v>
      </c>
      <c r="P36" s="80">
        <f t="shared" si="16"/>
        <v>0</v>
      </c>
      <c r="Q36" s="80">
        <f t="shared" si="16"/>
        <v>0</v>
      </c>
      <c r="R36" s="80">
        <f t="shared" si="16"/>
        <v>0</v>
      </c>
      <c r="S36" s="80">
        <f t="shared" si="16"/>
        <v>0</v>
      </c>
      <c r="T36" s="80">
        <f t="shared" si="16"/>
        <v>0</v>
      </c>
      <c r="U36" s="80">
        <f t="shared" si="16"/>
        <v>0</v>
      </c>
      <c r="V36" s="80">
        <f t="shared" si="16"/>
        <v>0</v>
      </c>
      <c r="W36" s="80">
        <f t="shared" si="16"/>
        <v>1</v>
      </c>
      <c r="X36" s="80">
        <f t="shared" si="17"/>
        <v>0</v>
      </c>
      <c r="Y36" s="67"/>
      <c r="Z36" s="80">
        <f t="shared" si="2"/>
        <v>1</v>
      </c>
      <c r="AA36" s="80">
        <f t="shared" si="14"/>
        <v>0</v>
      </c>
      <c r="AB36" s="80">
        <f t="shared" si="14"/>
        <v>0</v>
      </c>
      <c r="AC36" s="80">
        <f t="shared" si="14"/>
        <v>0</v>
      </c>
      <c r="AD36" s="80">
        <f t="shared" si="14"/>
        <v>0</v>
      </c>
      <c r="AE36" s="80">
        <f t="shared" si="14"/>
        <v>0</v>
      </c>
      <c r="AF36" s="80">
        <f t="shared" si="14"/>
        <v>0</v>
      </c>
      <c r="AG36" s="80">
        <f t="shared" si="4"/>
        <v>0</v>
      </c>
      <c r="AI36" s="76">
        <f t="shared" si="12"/>
        <v>4.2000000000000003E-2</v>
      </c>
      <c r="AJ36" s="80">
        <f t="shared" si="18"/>
        <v>1.5681890968266884E-2</v>
      </c>
      <c r="AK36" s="80">
        <f t="shared" si="18"/>
        <v>1.5681890968266884E-2</v>
      </c>
      <c r="AL36" s="80">
        <f t="shared" si="18"/>
        <v>1.5681890968266884E-2</v>
      </c>
      <c r="AM36" s="80">
        <f t="shared" si="18"/>
        <v>1.5681890968266884E-2</v>
      </c>
      <c r="AN36" s="80">
        <f t="shared" si="18"/>
        <v>1.5681890968266884E-2</v>
      </c>
      <c r="AO36" s="80">
        <f t="shared" si="18"/>
        <v>1.5681890968266884E-2</v>
      </c>
      <c r="AP36" s="80">
        <f t="shared" si="18"/>
        <v>1.5681890968266884E-2</v>
      </c>
      <c r="AQ36" s="80">
        <f t="shared" si="18"/>
        <v>1.5681890968266884E-2</v>
      </c>
      <c r="AR36" s="80">
        <f t="shared" si="18"/>
        <v>1.5681890968266884E-2</v>
      </c>
      <c r="AS36" s="80">
        <f t="shared" si="18"/>
        <v>1.5681890968266884E-2</v>
      </c>
      <c r="AT36" s="80">
        <f t="shared" si="19"/>
        <v>1.5681890968266884E-2</v>
      </c>
      <c r="AU36" s="80">
        <f t="shared" si="19"/>
        <v>1.5681890968266884E-2</v>
      </c>
      <c r="AV36" s="80">
        <f t="shared" si="19"/>
        <v>1.5681890968266884E-2</v>
      </c>
      <c r="AW36" s="80">
        <f t="shared" si="19"/>
        <v>1.5681890968266884E-2</v>
      </c>
      <c r="AX36" s="80">
        <f t="shared" si="19"/>
        <v>1.5681890968266884E-2</v>
      </c>
      <c r="AY36" s="80">
        <f t="shared" si="19"/>
        <v>1.5681890968266884E-2</v>
      </c>
      <c r="AZ36" s="80">
        <f t="shared" si="19"/>
        <v>1.5681890968266884E-2</v>
      </c>
      <c r="BA36" s="80">
        <f>$AI36*(1-$AI36)*BA$16*(1-BA$16)/((1+$AI$14)*($AI36+BA$16)-$AI36*BA$16)</f>
        <v>1.5681890968266884E-2</v>
      </c>
      <c r="BB36" s="80">
        <f>$AI36*(1-$AI36)*BB$16*(1-BB$16)/((1+$AI$14)*($AI36+BB$16)-$AI36*BB$16)</f>
        <v>1.5681890968266884E-2</v>
      </c>
      <c r="BC36" s="80">
        <f>$AI36*(1-$AI36)</f>
        <v>4.0236000000000001E-2</v>
      </c>
      <c r="BD36" s="67">
        <f t="shared" si="15"/>
        <v>1.5681890968266884E-2</v>
      </c>
      <c r="BE36" s="80">
        <f t="shared" si="15"/>
        <v>1.5681890968266884E-2</v>
      </c>
      <c r="BF36" s="80">
        <f t="shared" si="15"/>
        <v>1.5681890968266884E-2</v>
      </c>
      <c r="BG36" s="80">
        <f t="shared" si="15"/>
        <v>1.5681890968266884E-2</v>
      </c>
      <c r="BH36" s="80">
        <f t="shared" si="15"/>
        <v>1.5681890968266884E-2</v>
      </c>
      <c r="BI36" s="80">
        <f t="shared" si="15"/>
        <v>1.5681890968266884E-2</v>
      </c>
      <c r="BJ36" s="80">
        <f t="shared" si="15"/>
        <v>1.5681890968266884E-2</v>
      </c>
      <c r="BK36" s="80">
        <f t="shared" si="15"/>
        <v>1.5681890968266884E-2</v>
      </c>
      <c r="BL36" s="80">
        <f t="shared" si="15"/>
        <v>1.5681890968266884E-2</v>
      </c>
      <c r="BM36" s="80">
        <f t="shared" si="15"/>
        <v>1.5681890968266884E-2</v>
      </c>
      <c r="BN36" s="80">
        <f t="shared" si="15"/>
        <v>1.5681890968266884E-2</v>
      </c>
    </row>
    <row r="37" spans="1:66" x14ac:dyDescent="0.2">
      <c r="B37" s="67"/>
      <c r="D37" s="107">
        <f>W16</f>
        <v>4.2000000000000003E-2</v>
      </c>
      <c r="M37" s="108">
        <v>0</v>
      </c>
      <c r="AI37" s="76">
        <f t="shared" si="12"/>
        <v>4.2000000000000003E-2</v>
      </c>
      <c r="AJ37" s="67">
        <f>$AI37*(1-$AI37)*AJ$16*(1-AJ$16)/((1+$AI$14)*($AI37+AJ$16)-$AI37*AJ$16)</f>
        <v>1.5681890968266884E-2</v>
      </c>
      <c r="AK37" s="67">
        <f t="shared" ref="AK37:AZ47" si="20">$AI37*(1-$AI37)*AK$16*(1-AK$16)/((1+$AI$14)*($AI37+AK$16)-$AI37*AK$16)</f>
        <v>1.5681890968266884E-2</v>
      </c>
      <c r="AL37" s="67">
        <f t="shared" si="20"/>
        <v>1.5681890968266884E-2</v>
      </c>
      <c r="AM37" s="67">
        <f t="shared" si="20"/>
        <v>1.5681890968266884E-2</v>
      </c>
      <c r="AN37" s="67">
        <f t="shared" si="20"/>
        <v>1.5681890968266884E-2</v>
      </c>
      <c r="AO37" s="67">
        <f t="shared" si="20"/>
        <v>1.5681890968266884E-2</v>
      </c>
      <c r="AP37" s="67">
        <f t="shared" si="20"/>
        <v>1.5681890968266884E-2</v>
      </c>
      <c r="AQ37" s="67">
        <f t="shared" si="20"/>
        <v>1.5681890968266884E-2</v>
      </c>
      <c r="AR37" s="67">
        <f t="shared" si="20"/>
        <v>1.5681890968266884E-2</v>
      </c>
      <c r="AS37" s="67">
        <f t="shared" si="20"/>
        <v>1.5681890968266884E-2</v>
      </c>
      <c r="AT37" s="67">
        <f t="shared" si="20"/>
        <v>1.5681890968266884E-2</v>
      </c>
      <c r="AU37" s="67">
        <f t="shared" si="20"/>
        <v>1.5681890968266884E-2</v>
      </c>
      <c r="AV37" s="67">
        <f t="shared" si="20"/>
        <v>1.5681890968266884E-2</v>
      </c>
      <c r="AW37" s="67">
        <f t="shared" si="20"/>
        <v>1.5681890968266884E-2</v>
      </c>
      <c r="AX37" s="67">
        <f t="shared" si="20"/>
        <v>1.5681890968266884E-2</v>
      </c>
      <c r="AY37" s="67">
        <f t="shared" si="20"/>
        <v>1.5681890968266884E-2</v>
      </c>
      <c r="AZ37" s="67">
        <f t="shared" si="20"/>
        <v>1.5681890968266884E-2</v>
      </c>
      <c r="BA37" s="67">
        <f t="shared" ref="BA37:BB47" si="21">$AI37*(1-$AI37)*BA$16*(1-BA$16)/((1+$AI$14)*($AI37+BA$16)-$AI37*BA$16)</f>
        <v>1.5681890968266884E-2</v>
      </c>
      <c r="BB37" s="67">
        <f t="shared" si="21"/>
        <v>1.5681890968266884E-2</v>
      </c>
      <c r="BC37" s="67">
        <f t="shared" si="15"/>
        <v>1.5681890968266884E-2</v>
      </c>
      <c r="BD37" s="67">
        <f>$AI37*(1-$AI37)</f>
        <v>4.0236000000000001E-2</v>
      </c>
      <c r="BE37" s="67">
        <f t="shared" si="15"/>
        <v>1.5681890968266884E-2</v>
      </c>
      <c r="BF37" s="67">
        <f t="shared" si="15"/>
        <v>1.5681890968266884E-2</v>
      </c>
      <c r="BG37" s="67">
        <f t="shared" si="15"/>
        <v>1.5681890968266884E-2</v>
      </c>
      <c r="BH37" s="67">
        <f t="shared" si="15"/>
        <v>1.5681890968266884E-2</v>
      </c>
      <c r="BI37" s="67">
        <f t="shared" si="15"/>
        <v>1.5681890968266884E-2</v>
      </c>
      <c r="BJ37" s="67">
        <f t="shared" si="15"/>
        <v>1.5681890968266884E-2</v>
      </c>
      <c r="BK37" s="67">
        <f t="shared" si="15"/>
        <v>1.5681890968266884E-2</v>
      </c>
      <c r="BL37" s="67">
        <f t="shared" si="15"/>
        <v>1.5681890968266884E-2</v>
      </c>
      <c r="BM37" s="67">
        <f t="shared" si="15"/>
        <v>1.5681890968266884E-2</v>
      </c>
      <c r="BN37" s="67">
        <f t="shared" si="15"/>
        <v>1.5681890968266884E-2</v>
      </c>
    </row>
    <row r="38" spans="1:66" x14ac:dyDescent="0.2">
      <c r="A38" s="104">
        <f>'Tegenpartij bank'!B5</f>
        <v>0</v>
      </c>
      <c r="B38" s="105" t="str">
        <f>IF('Tegenpartij bank'!C5="","geen",'Tegenpartij bank'!C5)</f>
        <v>geen</v>
      </c>
      <c r="D38" s="90">
        <f>IF(A38=0,W$16,0)+IF(A38=0,0,1)*SUMPRODUCT(P$16:W$16,P38:W38)</f>
        <v>4.2000000000000003E-2</v>
      </c>
      <c r="M38" s="108">
        <f>'Tegenpartij bank'!D5</f>
        <v>0</v>
      </c>
      <c r="P38" s="80">
        <f>IF($B38=P$15,1,0)</f>
        <v>0</v>
      </c>
      <c r="Q38" s="80">
        <f t="shared" ref="Q38:W47" si="22">IF($B38=Q$15,1,0)</f>
        <v>0</v>
      </c>
      <c r="R38" s="80">
        <f t="shared" si="22"/>
        <v>0</v>
      </c>
      <c r="S38" s="80">
        <f t="shared" si="22"/>
        <v>0</v>
      </c>
      <c r="T38" s="80">
        <f t="shared" si="22"/>
        <v>0</v>
      </c>
      <c r="U38" s="80">
        <f t="shared" si="22"/>
        <v>0</v>
      </c>
      <c r="V38" s="80">
        <f t="shared" si="22"/>
        <v>0</v>
      </c>
      <c r="W38" s="80">
        <f t="shared" si="22"/>
        <v>1</v>
      </c>
      <c r="AI38" s="76">
        <f t="shared" si="12"/>
        <v>4.2000000000000003E-2</v>
      </c>
      <c r="AJ38" s="80">
        <f t="shared" ref="AJ38:AJ47" si="23">$AI38*(1-$AI38)*AJ$16*(1-AJ$16)/((1+$AI$14)*($AI38+AJ$16)-$AI38*AJ$16)</f>
        <v>1.5681890968266884E-2</v>
      </c>
      <c r="AK38" s="80">
        <f t="shared" si="20"/>
        <v>1.5681890968266884E-2</v>
      </c>
      <c r="AL38" s="80">
        <f t="shared" si="20"/>
        <v>1.5681890968266884E-2</v>
      </c>
      <c r="AM38" s="80">
        <f t="shared" si="20"/>
        <v>1.5681890968266884E-2</v>
      </c>
      <c r="AN38" s="80">
        <f t="shared" si="20"/>
        <v>1.5681890968266884E-2</v>
      </c>
      <c r="AO38" s="80">
        <f t="shared" si="20"/>
        <v>1.5681890968266884E-2</v>
      </c>
      <c r="AP38" s="80">
        <f t="shared" si="20"/>
        <v>1.5681890968266884E-2</v>
      </c>
      <c r="AQ38" s="80">
        <f t="shared" si="20"/>
        <v>1.5681890968266884E-2</v>
      </c>
      <c r="AR38" s="80">
        <f t="shared" si="20"/>
        <v>1.5681890968266884E-2</v>
      </c>
      <c r="AS38" s="80">
        <f t="shared" si="20"/>
        <v>1.5681890968266884E-2</v>
      </c>
      <c r="AT38" s="80">
        <f t="shared" si="20"/>
        <v>1.5681890968266884E-2</v>
      </c>
      <c r="AU38" s="80">
        <f t="shared" si="20"/>
        <v>1.5681890968266884E-2</v>
      </c>
      <c r="AV38" s="80">
        <f t="shared" si="20"/>
        <v>1.5681890968266884E-2</v>
      </c>
      <c r="AW38" s="80">
        <f t="shared" si="20"/>
        <v>1.5681890968266884E-2</v>
      </c>
      <c r="AX38" s="80">
        <f t="shared" si="20"/>
        <v>1.5681890968266884E-2</v>
      </c>
      <c r="AY38" s="80">
        <f t="shared" si="20"/>
        <v>1.5681890968266884E-2</v>
      </c>
      <c r="AZ38" s="80">
        <f t="shared" si="20"/>
        <v>1.5681890968266884E-2</v>
      </c>
      <c r="BA38" s="80">
        <f t="shared" si="21"/>
        <v>1.5681890968266884E-2</v>
      </c>
      <c r="BB38" s="80">
        <f t="shared" si="21"/>
        <v>1.5681890968266884E-2</v>
      </c>
      <c r="BC38" s="80">
        <f t="shared" si="15"/>
        <v>1.5681890968266884E-2</v>
      </c>
      <c r="BD38" s="67">
        <f t="shared" si="15"/>
        <v>1.5681890968266884E-2</v>
      </c>
      <c r="BE38" s="80">
        <f>$AI38*(1-$AI38)</f>
        <v>4.0236000000000001E-2</v>
      </c>
      <c r="BF38" s="80">
        <f t="shared" si="15"/>
        <v>1.5681890968266884E-2</v>
      </c>
      <c r="BG38" s="80">
        <f t="shared" si="15"/>
        <v>1.5681890968266884E-2</v>
      </c>
      <c r="BH38" s="80">
        <f t="shared" si="15"/>
        <v>1.5681890968266884E-2</v>
      </c>
      <c r="BI38" s="80">
        <f t="shared" si="15"/>
        <v>1.5681890968266884E-2</v>
      </c>
      <c r="BJ38" s="80">
        <f t="shared" si="15"/>
        <v>1.5681890968266884E-2</v>
      </c>
      <c r="BK38" s="80">
        <f t="shared" si="15"/>
        <v>1.5681890968266884E-2</v>
      </c>
      <c r="BL38" s="80">
        <f t="shared" si="15"/>
        <v>1.5681890968266884E-2</v>
      </c>
      <c r="BM38" s="80">
        <f t="shared" si="15"/>
        <v>1.5681890968266884E-2</v>
      </c>
      <c r="BN38" s="80">
        <f t="shared" si="15"/>
        <v>1.5681890968266884E-2</v>
      </c>
    </row>
    <row r="39" spans="1:66" x14ac:dyDescent="0.2">
      <c r="A39" s="104">
        <f>'Tegenpartij bank'!B6</f>
        <v>0</v>
      </c>
      <c r="B39" s="105" t="str">
        <f>IF('Tegenpartij bank'!C6="","geen",'Tegenpartij bank'!C6)</f>
        <v>geen</v>
      </c>
      <c r="D39" s="90">
        <f t="shared" ref="D39:D47" si="24">IF(A39=0,W$16,0)+IF(A39=0,0,1)*SUMPRODUCT(P$16:W$16,P39:W39)</f>
        <v>4.2000000000000003E-2</v>
      </c>
      <c r="M39" s="108">
        <f>'Tegenpartij bank'!D6</f>
        <v>0</v>
      </c>
      <c r="P39" s="80">
        <f t="shared" ref="P39:P47" si="25">IF($B39=P$15,1,0)</f>
        <v>0</v>
      </c>
      <c r="Q39" s="80">
        <f t="shared" si="22"/>
        <v>0</v>
      </c>
      <c r="R39" s="80">
        <f t="shared" si="22"/>
        <v>0</v>
      </c>
      <c r="S39" s="80">
        <f t="shared" si="22"/>
        <v>0</v>
      </c>
      <c r="T39" s="80">
        <f t="shared" si="22"/>
        <v>0</v>
      </c>
      <c r="U39" s="80">
        <f t="shared" si="22"/>
        <v>0</v>
      </c>
      <c r="V39" s="80">
        <f t="shared" si="22"/>
        <v>0</v>
      </c>
      <c r="W39" s="80">
        <f t="shared" si="22"/>
        <v>1</v>
      </c>
      <c r="AI39" s="76">
        <f t="shared" si="12"/>
        <v>4.2000000000000003E-2</v>
      </c>
      <c r="AJ39" s="80">
        <f t="shared" si="23"/>
        <v>1.5681890968266884E-2</v>
      </c>
      <c r="AK39" s="80">
        <f t="shared" si="20"/>
        <v>1.5681890968266884E-2</v>
      </c>
      <c r="AL39" s="80">
        <f t="shared" si="20"/>
        <v>1.5681890968266884E-2</v>
      </c>
      <c r="AM39" s="80">
        <f t="shared" si="20"/>
        <v>1.5681890968266884E-2</v>
      </c>
      <c r="AN39" s="80">
        <f t="shared" si="20"/>
        <v>1.5681890968266884E-2</v>
      </c>
      <c r="AO39" s="80">
        <f t="shared" si="20"/>
        <v>1.5681890968266884E-2</v>
      </c>
      <c r="AP39" s="80">
        <f t="shared" si="20"/>
        <v>1.5681890968266884E-2</v>
      </c>
      <c r="AQ39" s="80">
        <f t="shared" si="20"/>
        <v>1.5681890968266884E-2</v>
      </c>
      <c r="AR39" s="80">
        <f t="shared" si="20"/>
        <v>1.5681890968266884E-2</v>
      </c>
      <c r="AS39" s="80">
        <f t="shared" si="20"/>
        <v>1.5681890968266884E-2</v>
      </c>
      <c r="AT39" s="80">
        <f t="shared" si="20"/>
        <v>1.5681890968266884E-2</v>
      </c>
      <c r="AU39" s="80">
        <f t="shared" si="20"/>
        <v>1.5681890968266884E-2</v>
      </c>
      <c r="AV39" s="80">
        <f t="shared" si="20"/>
        <v>1.5681890968266884E-2</v>
      </c>
      <c r="AW39" s="80">
        <f t="shared" si="20"/>
        <v>1.5681890968266884E-2</v>
      </c>
      <c r="AX39" s="80">
        <f t="shared" si="20"/>
        <v>1.5681890968266884E-2</v>
      </c>
      <c r="AY39" s="80">
        <f t="shared" si="20"/>
        <v>1.5681890968266884E-2</v>
      </c>
      <c r="AZ39" s="80">
        <f t="shared" si="20"/>
        <v>1.5681890968266884E-2</v>
      </c>
      <c r="BA39" s="80">
        <f t="shared" si="21"/>
        <v>1.5681890968266884E-2</v>
      </c>
      <c r="BB39" s="80">
        <f t="shared" si="21"/>
        <v>1.5681890968266884E-2</v>
      </c>
      <c r="BC39" s="80">
        <f t="shared" si="15"/>
        <v>1.5681890968266884E-2</v>
      </c>
      <c r="BD39" s="67">
        <f t="shared" si="15"/>
        <v>1.5681890968266884E-2</v>
      </c>
      <c r="BE39" s="80">
        <f t="shared" si="15"/>
        <v>1.5681890968266884E-2</v>
      </c>
      <c r="BF39" s="80">
        <f>$AI39*(1-$AI39)</f>
        <v>4.0236000000000001E-2</v>
      </c>
      <c r="BG39" s="80">
        <f t="shared" si="15"/>
        <v>1.5681890968266884E-2</v>
      </c>
      <c r="BH39" s="80">
        <f t="shared" si="15"/>
        <v>1.5681890968266884E-2</v>
      </c>
      <c r="BI39" s="80">
        <f t="shared" si="15"/>
        <v>1.5681890968266884E-2</v>
      </c>
      <c r="BJ39" s="80">
        <f t="shared" si="15"/>
        <v>1.5681890968266884E-2</v>
      </c>
      <c r="BK39" s="80">
        <f t="shared" si="15"/>
        <v>1.5681890968266884E-2</v>
      </c>
      <c r="BL39" s="80">
        <f t="shared" si="15"/>
        <v>1.5681890968266884E-2</v>
      </c>
      <c r="BM39" s="80">
        <f t="shared" si="15"/>
        <v>1.5681890968266884E-2</v>
      </c>
      <c r="BN39" s="80">
        <f t="shared" si="15"/>
        <v>1.5681890968266884E-2</v>
      </c>
    </row>
    <row r="40" spans="1:66" x14ac:dyDescent="0.2">
      <c r="A40" s="104">
        <f>'Tegenpartij bank'!B7</f>
        <v>0</v>
      </c>
      <c r="B40" s="105" t="str">
        <f>IF('Tegenpartij bank'!C7="","geen",'Tegenpartij bank'!C7)</f>
        <v>geen</v>
      </c>
      <c r="D40" s="90">
        <f t="shared" si="24"/>
        <v>4.2000000000000003E-2</v>
      </c>
      <c r="M40" s="108">
        <f>'Tegenpartij bank'!D7</f>
        <v>0</v>
      </c>
      <c r="P40" s="80">
        <f t="shared" si="25"/>
        <v>0</v>
      </c>
      <c r="Q40" s="80">
        <f t="shared" si="22"/>
        <v>0</v>
      </c>
      <c r="R40" s="80">
        <f t="shared" si="22"/>
        <v>0</v>
      </c>
      <c r="S40" s="80">
        <f t="shared" si="22"/>
        <v>0</v>
      </c>
      <c r="T40" s="80">
        <f t="shared" si="22"/>
        <v>0</v>
      </c>
      <c r="U40" s="80">
        <f t="shared" si="22"/>
        <v>0</v>
      </c>
      <c r="V40" s="80">
        <f t="shared" si="22"/>
        <v>0</v>
      </c>
      <c r="W40" s="80">
        <f t="shared" si="22"/>
        <v>1</v>
      </c>
      <c r="AI40" s="76">
        <f t="shared" si="12"/>
        <v>4.2000000000000003E-2</v>
      </c>
      <c r="AJ40" s="80">
        <f t="shared" si="23"/>
        <v>1.5681890968266884E-2</v>
      </c>
      <c r="AK40" s="80">
        <f t="shared" si="20"/>
        <v>1.5681890968266884E-2</v>
      </c>
      <c r="AL40" s="80">
        <f t="shared" si="20"/>
        <v>1.5681890968266884E-2</v>
      </c>
      <c r="AM40" s="80">
        <f t="shared" si="20"/>
        <v>1.5681890968266884E-2</v>
      </c>
      <c r="AN40" s="80">
        <f t="shared" si="20"/>
        <v>1.5681890968266884E-2</v>
      </c>
      <c r="AO40" s="80">
        <f t="shared" si="20"/>
        <v>1.5681890968266884E-2</v>
      </c>
      <c r="AP40" s="80">
        <f t="shared" si="20"/>
        <v>1.5681890968266884E-2</v>
      </c>
      <c r="AQ40" s="80">
        <f t="shared" si="20"/>
        <v>1.5681890968266884E-2</v>
      </c>
      <c r="AR40" s="80">
        <f t="shared" si="20"/>
        <v>1.5681890968266884E-2</v>
      </c>
      <c r="AS40" s="80">
        <f t="shared" si="20"/>
        <v>1.5681890968266884E-2</v>
      </c>
      <c r="AT40" s="80">
        <f t="shared" si="20"/>
        <v>1.5681890968266884E-2</v>
      </c>
      <c r="AU40" s="80">
        <f t="shared" si="20"/>
        <v>1.5681890968266884E-2</v>
      </c>
      <c r="AV40" s="80">
        <f t="shared" si="20"/>
        <v>1.5681890968266884E-2</v>
      </c>
      <c r="AW40" s="80">
        <f t="shared" si="20"/>
        <v>1.5681890968266884E-2</v>
      </c>
      <c r="AX40" s="80">
        <f t="shared" si="20"/>
        <v>1.5681890968266884E-2</v>
      </c>
      <c r="AY40" s="80">
        <f t="shared" si="20"/>
        <v>1.5681890968266884E-2</v>
      </c>
      <c r="AZ40" s="80">
        <f t="shared" si="20"/>
        <v>1.5681890968266884E-2</v>
      </c>
      <c r="BA40" s="80">
        <f t="shared" si="21"/>
        <v>1.5681890968266884E-2</v>
      </c>
      <c r="BB40" s="80">
        <f t="shared" si="21"/>
        <v>1.5681890968266884E-2</v>
      </c>
      <c r="BC40" s="80">
        <f t="shared" si="15"/>
        <v>1.5681890968266884E-2</v>
      </c>
      <c r="BD40" s="67">
        <f t="shared" si="15"/>
        <v>1.5681890968266884E-2</v>
      </c>
      <c r="BE40" s="80">
        <f t="shared" si="15"/>
        <v>1.5681890968266884E-2</v>
      </c>
      <c r="BF40" s="80">
        <f t="shared" si="15"/>
        <v>1.5681890968266884E-2</v>
      </c>
      <c r="BG40" s="80">
        <f>$AI40*(1-$AI40)</f>
        <v>4.0236000000000001E-2</v>
      </c>
      <c r="BH40" s="80">
        <f t="shared" si="15"/>
        <v>1.5681890968266884E-2</v>
      </c>
      <c r="BI40" s="80">
        <f t="shared" si="15"/>
        <v>1.5681890968266884E-2</v>
      </c>
      <c r="BJ40" s="80">
        <f t="shared" si="15"/>
        <v>1.5681890968266884E-2</v>
      </c>
      <c r="BK40" s="80">
        <f t="shared" si="15"/>
        <v>1.5681890968266884E-2</v>
      </c>
      <c r="BL40" s="80">
        <f t="shared" si="15"/>
        <v>1.5681890968266884E-2</v>
      </c>
      <c r="BM40" s="80">
        <f t="shared" si="15"/>
        <v>1.5681890968266884E-2</v>
      </c>
      <c r="BN40" s="80">
        <f t="shared" si="15"/>
        <v>1.5681890968266884E-2</v>
      </c>
    </row>
    <row r="41" spans="1:66" x14ac:dyDescent="0.2">
      <c r="A41" s="104">
        <f>'Tegenpartij bank'!B8</f>
        <v>0</v>
      </c>
      <c r="B41" s="105" t="str">
        <f>IF('Tegenpartij bank'!C8="","geen",'Tegenpartij bank'!C8)</f>
        <v>geen</v>
      </c>
      <c r="D41" s="90">
        <f t="shared" si="24"/>
        <v>4.2000000000000003E-2</v>
      </c>
      <c r="M41" s="108">
        <f>'Tegenpartij bank'!D8</f>
        <v>0</v>
      </c>
      <c r="P41" s="80">
        <f t="shared" si="25"/>
        <v>0</v>
      </c>
      <c r="Q41" s="80">
        <f t="shared" si="22"/>
        <v>0</v>
      </c>
      <c r="R41" s="80">
        <f t="shared" si="22"/>
        <v>0</v>
      </c>
      <c r="S41" s="80">
        <f t="shared" si="22"/>
        <v>0</v>
      </c>
      <c r="T41" s="80">
        <f t="shared" si="22"/>
        <v>0</v>
      </c>
      <c r="U41" s="80">
        <f t="shared" si="22"/>
        <v>0</v>
      </c>
      <c r="V41" s="80">
        <f t="shared" si="22"/>
        <v>0</v>
      </c>
      <c r="W41" s="80">
        <f t="shared" si="22"/>
        <v>1</v>
      </c>
      <c r="AI41" s="76">
        <f t="shared" si="12"/>
        <v>4.2000000000000003E-2</v>
      </c>
      <c r="AJ41" s="80">
        <f t="shared" si="23"/>
        <v>1.5681890968266884E-2</v>
      </c>
      <c r="AK41" s="80">
        <f t="shared" si="20"/>
        <v>1.5681890968266884E-2</v>
      </c>
      <c r="AL41" s="80">
        <f t="shared" si="20"/>
        <v>1.5681890968266884E-2</v>
      </c>
      <c r="AM41" s="80">
        <f t="shared" si="20"/>
        <v>1.5681890968266884E-2</v>
      </c>
      <c r="AN41" s="80">
        <f t="shared" si="20"/>
        <v>1.5681890968266884E-2</v>
      </c>
      <c r="AO41" s="80">
        <f t="shared" si="20"/>
        <v>1.5681890968266884E-2</v>
      </c>
      <c r="AP41" s="80">
        <f t="shared" si="20"/>
        <v>1.5681890968266884E-2</v>
      </c>
      <c r="AQ41" s="80">
        <f t="shared" si="20"/>
        <v>1.5681890968266884E-2</v>
      </c>
      <c r="AR41" s="80">
        <f t="shared" si="20"/>
        <v>1.5681890968266884E-2</v>
      </c>
      <c r="AS41" s="80">
        <f t="shared" si="20"/>
        <v>1.5681890968266884E-2</v>
      </c>
      <c r="AT41" s="80">
        <f t="shared" si="20"/>
        <v>1.5681890968266884E-2</v>
      </c>
      <c r="AU41" s="80">
        <f t="shared" si="20"/>
        <v>1.5681890968266884E-2</v>
      </c>
      <c r="AV41" s="80">
        <f t="shared" si="20"/>
        <v>1.5681890968266884E-2</v>
      </c>
      <c r="AW41" s="80">
        <f t="shared" si="20"/>
        <v>1.5681890968266884E-2</v>
      </c>
      <c r="AX41" s="80">
        <f t="shared" si="20"/>
        <v>1.5681890968266884E-2</v>
      </c>
      <c r="AY41" s="80">
        <f t="shared" si="20"/>
        <v>1.5681890968266884E-2</v>
      </c>
      <c r="AZ41" s="80">
        <f t="shared" si="20"/>
        <v>1.5681890968266884E-2</v>
      </c>
      <c r="BA41" s="80">
        <f t="shared" si="21"/>
        <v>1.5681890968266884E-2</v>
      </c>
      <c r="BB41" s="80">
        <f t="shared" si="21"/>
        <v>1.5681890968266884E-2</v>
      </c>
      <c r="BC41" s="80">
        <f t="shared" si="15"/>
        <v>1.5681890968266884E-2</v>
      </c>
      <c r="BD41" s="67">
        <f t="shared" si="15"/>
        <v>1.5681890968266884E-2</v>
      </c>
      <c r="BE41" s="80">
        <f t="shared" si="15"/>
        <v>1.5681890968266884E-2</v>
      </c>
      <c r="BF41" s="80">
        <f t="shared" si="15"/>
        <v>1.5681890968266884E-2</v>
      </c>
      <c r="BG41" s="80">
        <f t="shared" si="15"/>
        <v>1.5681890968266884E-2</v>
      </c>
      <c r="BH41" s="80">
        <f>$AI41*(1-$AI41)</f>
        <v>4.0236000000000001E-2</v>
      </c>
      <c r="BI41" s="80">
        <f t="shared" si="15"/>
        <v>1.5681890968266884E-2</v>
      </c>
      <c r="BJ41" s="80">
        <f t="shared" si="15"/>
        <v>1.5681890968266884E-2</v>
      </c>
      <c r="BK41" s="80">
        <f t="shared" si="15"/>
        <v>1.5681890968266884E-2</v>
      </c>
      <c r="BL41" s="80">
        <f t="shared" si="15"/>
        <v>1.5681890968266884E-2</v>
      </c>
      <c r="BM41" s="80">
        <f t="shared" si="15"/>
        <v>1.5681890968266884E-2</v>
      </c>
      <c r="BN41" s="80">
        <f t="shared" si="15"/>
        <v>1.5681890968266884E-2</v>
      </c>
    </row>
    <row r="42" spans="1:66" x14ac:dyDescent="0.2">
      <c r="A42" s="104">
        <f>'Tegenpartij bank'!B9</f>
        <v>0</v>
      </c>
      <c r="B42" s="105" t="str">
        <f>IF('Tegenpartij bank'!C9="","geen",'Tegenpartij bank'!C9)</f>
        <v>geen</v>
      </c>
      <c r="D42" s="90">
        <f t="shared" si="24"/>
        <v>4.2000000000000003E-2</v>
      </c>
      <c r="M42" s="108">
        <f>'Tegenpartij bank'!D9</f>
        <v>0</v>
      </c>
      <c r="P42" s="80">
        <f t="shared" si="25"/>
        <v>0</v>
      </c>
      <c r="Q42" s="80">
        <f t="shared" si="22"/>
        <v>0</v>
      </c>
      <c r="R42" s="80">
        <f t="shared" si="22"/>
        <v>0</v>
      </c>
      <c r="S42" s="80">
        <f t="shared" si="22"/>
        <v>0</v>
      </c>
      <c r="T42" s="80">
        <f t="shared" si="22"/>
        <v>0</v>
      </c>
      <c r="U42" s="80">
        <f t="shared" si="22"/>
        <v>0</v>
      </c>
      <c r="V42" s="80">
        <f t="shared" si="22"/>
        <v>0</v>
      </c>
      <c r="W42" s="80">
        <f t="shared" si="22"/>
        <v>1</v>
      </c>
      <c r="AI42" s="76">
        <f t="shared" si="12"/>
        <v>4.2000000000000003E-2</v>
      </c>
      <c r="AJ42" s="80">
        <f t="shared" si="23"/>
        <v>1.5681890968266884E-2</v>
      </c>
      <c r="AK42" s="80">
        <f t="shared" si="20"/>
        <v>1.5681890968266884E-2</v>
      </c>
      <c r="AL42" s="80">
        <f t="shared" si="20"/>
        <v>1.5681890968266884E-2</v>
      </c>
      <c r="AM42" s="80">
        <f t="shared" si="20"/>
        <v>1.5681890968266884E-2</v>
      </c>
      <c r="AN42" s="80">
        <f t="shared" si="20"/>
        <v>1.5681890968266884E-2</v>
      </c>
      <c r="AO42" s="80">
        <f t="shared" si="20"/>
        <v>1.5681890968266884E-2</v>
      </c>
      <c r="AP42" s="80">
        <f t="shared" si="20"/>
        <v>1.5681890968266884E-2</v>
      </c>
      <c r="AQ42" s="80">
        <f t="shared" si="20"/>
        <v>1.5681890968266884E-2</v>
      </c>
      <c r="AR42" s="80">
        <f t="shared" si="20"/>
        <v>1.5681890968266884E-2</v>
      </c>
      <c r="AS42" s="80">
        <f t="shared" si="20"/>
        <v>1.5681890968266884E-2</v>
      </c>
      <c r="AT42" s="80">
        <f t="shared" si="20"/>
        <v>1.5681890968266884E-2</v>
      </c>
      <c r="AU42" s="80">
        <f t="shared" si="20"/>
        <v>1.5681890968266884E-2</v>
      </c>
      <c r="AV42" s="80">
        <f t="shared" si="20"/>
        <v>1.5681890968266884E-2</v>
      </c>
      <c r="AW42" s="80">
        <f t="shared" si="20"/>
        <v>1.5681890968266884E-2</v>
      </c>
      <c r="AX42" s="80">
        <f t="shared" si="20"/>
        <v>1.5681890968266884E-2</v>
      </c>
      <c r="AY42" s="80">
        <f t="shared" si="20"/>
        <v>1.5681890968266884E-2</v>
      </c>
      <c r="AZ42" s="80">
        <f t="shared" si="20"/>
        <v>1.5681890968266884E-2</v>
      </c>
      <c r="BA42" s="80">
        <f t="shared" si="21"/>
        <v>1.5681890968266884E-2</v>
      </c>
      <c r="BB42" s="80">
        <f t="shared" si="21"/>
        <v>1.5681890968266884E-2</v>
      </c>
      <c r="BC42" s="80">
        <f t="shared" si="15"/>
        <v>1.5681890968266884E-2</v>
      </c>
      <c r="BD42" s="67">
        <f t="shared" si="15"/>
        <v>1.5681890968266884E-2</v>
      </c>
      <c r="BE42" s="80">
        <f t="shared" si="15"/>
        <v>1.5681890968266884E-2</v>
      </c>
      <c r="BF42" s="80">
        <f t="shared" si="15"/>
        <v>1.5681890968266884E-2</v>
      </c>
      <c r="BG42" s="80">
        <f t="shared" si="15"/>
        <v>1.5681890968266884E-2</v>
      </c>
      <c r="BH42" s="80">
        <f t="shared" si="15"/>
        <v>1.5681890968266884E-2</v>
      </c>
      <c r="BI42" s="80">
        <f>$AI42*(1-$AI42)</f>
        <v>4.0236000000000001E-2</v>
      </c>
      <c r="BJ42" s="80">
        <f t="shared" si="15"/>
        <v>1.5681890968266884E-2</v>
      </c>
      <c r="BK42" s="80">
        <f t="shared" si="15"/>
        <v>1.5681890968266884E-2</v>
      </c>
      <c r="BL42" s="80">
        <f t="shared" si="15"/>
        <v>1.5681890968266884E-2</v>
      </c>
      <c r="BM42" s="80">
        <f t="shared" si="15"/>
        <v>1.5681890968266884E-2</v>
      </c>
      <c r="BN42" s="80">
        <f t="shared" si="15"/>
        <v>1.5681890968266884E-2</v>
      </c>
    </row>
    <row r="43" spans="1:66" x14ac:dyDescent="0.2">
      <c r="A43" s="104">
        <f>'Tegenpartij bank'!B10</f>
        <v>0</v>
      </c>
      <c r="B43" s="105" t="str">
        <f>IF('Tegenpartij bank'!C10="","geen",'Tegenpartij bank'!C10)</f>
        <v>geen</v>
      </c>
      <c r="D43" s="90">
        <f t="shared" si="24"/>
        <v>4.2000000000000003E-2</v>
      </c>
      <c r="M43" s="108">
        <f>'Tegenpartij bank'!D10</f>
        <v>0</v>
      </c>
      <c r="P43" s="80">
        <f t="shared" si="25"/>
        <v>0</v>
      </c>
      <c r="Q43" s="80">
        <f t="shared" si="22"/>
        <v>0</v>
      </c>
      <c r="R43" s="80">
        <f t="shared" si="22"/>
        <v>0</v>
      </c>
      <c r="S43" s="80">
        <f t="shared" si="22"/>
        <v>0</v>
      </c>
      <c r="T43" s="80">
        <f t="shared" si="22"/>
        <v>0</v>
      </c>
      <c r="U43" s="80">
        <f t="shared" si="22"/>
        <v>0</v>
      </c>
      <c r="V43" s="80">
        <f t="shared" si="22"/>
        <v>0</v>
      </c>
      <c r="W43" s="80">
        <f t="shared" si="22"/>
        <v>1</v>
      </c>
      <c r="AI43" s="76">
        <f t="shared" si="12"/>
        <v>4.2000000000000003E-2</v>
      </c>
      <c r="AJ43" s="80">
        <f t="shared" si="23"/>
        <v>1.5681890968266884E-2</v>
      </c>
      <c r="AK43" s="80">
        <f t="shared" si="20"/>
        <v>1.5681890968266884E-2</v>
      </c>
      <c r="AL43" s="80">
        <f t="shared" si="20"/>
        <v>1.5681890968266884E-2</v>
      </c>
      <c r="AM43" s="80">
        <f t="shared" si="20"/>
        <v>1.5681890968266884E-2</v>
      </c>
      <c r="AN43" s="80">
        <f t="shared" si="20"/>
        <v>1.5681890968266884E-2</v>
      </c>
      <c r="AO43" s="80">
        <f t="shared" si="20"/>
        <v>1.5681890968266884E-2</v>
      </c>
      <c r="AP43" s="80">
        <f t="shared" si="20"/>
        <v>1.5681890968266884E-2</v>
      </c>
      <c r="AQ43" s="80">
        <f t="shared" si="20"/>
        <v>1.5681890968266884E-2</v>
      </c>
      <c r="AR43" s="80">
        <f t="shared" si="20"/>
        <v>1.5681890968266884E-2</v>
      </c>
      <c r="AS43" s="80">
        <f t="shared" si="20"/>
        <v>1.5681890968266884E-2</v>
      </c>
      <c r="AT43" s="80">
        <f t="shared" si="20"/>
        <v>1.5681890968266884E-2</v>
      </c>
      <c r="AU43" s="80">
        <f t="shared" si="20"/>
        <v>1.5681890968266884E-2</v>
      </c>
      <c r="AV43" s="80">
        <f t="shared" si="20"/>
        <v>1.5681890968266884E-2</v>
      </c>
      <c r="AW43" s="80">
        <f t="shared" si="20"/>
        <v>1.5681890968266884E-2</v>
      </c>
      <c r="AX43" s="80">
        <f t="shared" si="20"/>
        <v>1.5681890968266884E-2</v>
      </c>
      <c r="AY43" s="80">
        <f t="shared" si="20"/>
        <v>1.5681890968266884E-2</v>
      </c>
      <c r="AZ43" s="80">
        <f t="shared" si="20"/>
        <v>1.5681890968266884E-2</v>
      </c>
      <c r="BA43" s="80">
        <f t="shared" si="21"/>
        <v>1.5681890968266884E-2</v>
      </c>
      <c r="BB43" s="80">
        <f t="shared" si="21"/>
        <v>1.5681890968266884E-2</v>
      </c>
      <c r="BC43" s="80">
        <f t="shared" si="15"/>
        <v>1.5681890968266884E-2</v>
      </c>
      <c r="BD43" s="67">
        <f t="shared" si="15"/>
        <v>1.5681890968266884E-2</v>
      </c>
      <c r="BE43" s="80">
        <f t="shared" si="15"/>
        <v>1.5681890968266884E-2</v>
      </c>
      <c r="BF43" s="80">
        <f t="shared" si="15"/>
        <v>1.5681890968266884E-2</v>
      </c>
      <c r="BG43" s="80">
        <f t="shared" si="15"/>
        <v>1.5681890968266884E-2</v>
      </c>
      <c r="BH43" s="80">
        <f t="shared" si="15"/>
        <v>1.5681890968266884E-2</v>
      </c>
      <c r="BI43" s="80">
        <f t="shared" si="15"/>
        <v>1.5681890968266884E-2</v>
      </c>
      <c r="BJ43" s="80">
        <f>$AI43*(1-$AI43)</f>
        <v>4.0236000000000001E-2</v>
      </c>
      <c r="BK43" s="80">
        <f t="shared" si="15"/>
        <v>1.5681890968266884E-2</v>
      </c>
      <c r="BL43" s="80">
        <f t="shared" si="15"/>
        <v>1.5681890968266884E-2</v>
      </c>
      <c r="BM43" s="80">
        <f t="shared" si="15"/>
        <v>1.5681890968266884E-2</v>
      </c>
      <c r="BN43" s="80">
        <f t="shared" si="15"/>
        <v>1.5681890968266884E-2</v>
      </c>
    </row>
    <row r="44" spans="1:66" x14ac:dyDescent="0.2">
      <c r="A44" s="104">
        <f>'Tegenpartij bank'!B11</f>
        <v>0</v>
      </c>
      <c r="B44" s="105" t="str">
        <f>IF('Tegenpartij bank'!C11="","geen",'Tegenpartij bank'!C11)</f>
        <v>geen</v>
      </c>
      <c r="D44" s="90">
        <f t="shared" si="24"/>
        <v>4.2000000000000003E-2</v>
      </c>
      <c r="M44" s="108">
        <f>'Tegenpartij bank'!D11</f>
        <v>0</v>
      </c>
      <c r="P44" s="80">
        <f t="shared" si="25"/>
        <v>0</v>
      </c>
      <c r="Q44" s="80">
        <f t="shared" si="22"/>
        <v>0</v>
      </c>
      <c r="R44" s="80">
        <f t="shared" si="22"/>
        <v>0</v>
      </c>
      <c r="S44" s="80">
        <f t="shared" si="22"/>
        <v>0</v>
      </c>
      <c r="T44" s="80">
        <f t="shared" si="22"/>
        <v>0</v>
      </c>
      <c r="U44" s="80">
        <f t="shared" si="22"/>
        <v>0</v>
      </c>
      <c r="V44" s="80">
        <f t="shared" si="22"/>
        <v>0</v>
      </c>
      <c r="W44" s="80">
        <f t="shared" si="22"/>
        <v>1</v>
      </c>
      <c r="AI44" s="76">
        <f t="shared" si="12"/>
        <v>4.2000000000000003E-2</v>
      </c>
      <c r="AJ44" s="80">
        <f t="shared" si="23"/>
        <v>1.5681890968266884E-2</v>
      </c>
      <c r="AK44" s="80">
        <f t="shared" si="20"/>
        <v>1.5681890968266884E-2</v>
      </c>
      <c r="AL44" s="80">
        <f t="shared" si="20"/>
        <v>1.5681890968266884E-2</v>
      </c>
      <c r="AM44" s="80">
        <f t="shared" si="20"/>
        <v>1.5681890968266884E-2</v>
      </c>
      <c r="AN44" s="80">
        <f t="shared" si="20"/>
        <v>1.5681890968266884E-2</v>
      </c>
      <c r="AO44" s="80">
        <f t="shared" si="20"/>
        <v>1.5681890968266884E-2</v>
      </c>
      <c r="AP44" s="80">
        <f t="shared" si="20"/>
        <v>1.5681890968266884E-2</v>
      </c>
      <c r="AQ44" s="80">
        <f t="shared" si="20"/>
        <v>1.5681890968266884E-2</v>
      </c>
      <c r="AR44" s="80">
        <f t="shared" si="20"/>
        <v>1.5681890968266884E-2</v>
      </c>
      <c r="AS44" s="80">
        <f t="shared" si="20"/>
        <v>1.5681890968266884E-2</v>
      </c>
      <c r="AT44" s="80">
        <f t="shared" si="20"/>
        <v>1.5681890968266884E-2</v>
      </c>
      <c r="AU44" s="80">
        <f t="shared" si="20"/>
        <v>1.5681890968266884E-2</v>
      </c>
      <c r="AV44" s="80">
        <f t="shared" si="20"/>
        <v>1.5681890968266884E-2</v>
      </c>
      <c r="AW44" s="80">
        <f t="shared" si="20"/>
        <v>1.5681890968266884E-2</v>
      </c>
      <c r="AX44" s="80">
        <f t="shared" si="20"/>
        <v>1.5681890968266884E-2</v>
      </c>
      <c r="AY44" s="80">
        <f t="shared" si="20"/>
        <v>1.5681890968266884E-2</v>
      </c>
      <c r="AZ44" s="80">
        <f t="shared" si="20"/>
        <v>1.5681890968266884E-2</v>
      </c>
      <c r="BA44" s="80">
        <f t="shared" si="21"/>
        <v>1.5681890968266884E-2</v>
      </c>
      <c r="BB44" s="80">
        <f t="shared" si="21"/>
        <v>1.5681890968266884E-2</v>
      </c>
      <c r="BC44" s="80">
        <f t="shared" si="15"/>
        <v>1.5681890968266884E-2</v>
      </c>
      <c r="BD44" s="67">
        <f t="shared" si="15"/>
        <v>1.5681890968266884E-2</v>
      </c>
      <c r="BE44" s="80">
        <f t="shared" si="15"/>
        <v>1.5681890968266884E-2</v>
      </c>
      <c r="BF44" s="80">
        <f t="shared" si="15"/>
        <v>1.5681890968266884E-2</v>
      </c>
      <c r="BG44" s="80">
        <f t="shared" si="15"/>
        <v>1.5681890968266884E-2</v>
      </c>
      <c r="BH44" s="80">
        <f t="shared" si="15"/>
        <v>1.5681890968266884E-2</v>
      </c>
      <c r="BI44" s="80">
        <f t="shared" si="15"/>
        <v>1.5681890968266884E-2</v>
      </c>
      <c r="BJ44" s="80">
        <f t="shared" si="15"/>
        <v>1.5681890968266884E-2</v>
      </c>
      <c r="BK44" s="80">
        <f>$AI44*(1-$AI44)</f>
        <v>4.0236000000000001E-2</v>
      </c>
      <c r="BL44" s="80">
        <f t="shared" si="15"/>
        <v>1.5681890968266884E-2</v>
      </c>
      <c r="BM44" s="80">
        <f t="shared" si="15"/>
        <v>1.5681890968266884E-2</v>
      </c>
      <c r="BN44" s="80">
        <f t="shared" si="15"/>
        <v>1.5681890968266884E-2</v>
      </c>
    </row>
    <row r="45" spans="1:66" x14ac:dyDescent="0.2">
      <c r="A45" s="104">
        <f>'Tegenpartij bank'!B12</f>
        <v>0</v>
      </c>
      <c r="B45" s="105" t="str">
        <f>IF('Tegenpartij bank'!C12="","geen",'Tegenpartij bank'!C12)</f>
        <v>geen</v>
      </c>
      <c r="D45" s="90">
        <f t="shared" si="24"/>
        <v>4.2000000000000003E-2</v>
      </c>
      <c r="M45" s="108">
        <f>'Tegenpartij bank'!D12</f>
        <v>0</v>
      </c>
      <c r="P45" s="80">
        <f t="shared" si="25"/>
        <v>0</v>
      </c>
      <c r="Q45" s="80">
        <f t="shared" si="22"/>
        <v>0</v>
      </c>
      <c r="R45" s="80">
        <f t="shared" si="22"/>
        <v>0</v>
      </c>
      <c r="S45" s="80">
        <f t="shared" si="22"/>
        <v>0</v>
      </c>
      <c r="T45" s="80">
        <f t="shared" si="22"/>
        <v>0</v>
      </c>
      <c r="U45" s="80">
        <f t="shared" si="22"/>
        <v>0</v>
      </c>
      <c r="V45" s="80">
        <f t="shared" si="22"/>
        <v>0</v>
      </c>
      <c r="W45" s="80">
        <f t="shared" si="22"/>
        <v>1</v>
      </c>
      <c r="AI45" s="76">
        <f t="shared" si="12"/>
        <v>4.2000000000000003E-2</v>
      </c>
      <c r="AJ45" s="80">
        <f t="shared" si="23"/>
        <v>1.5681890968266884E-2</v>
      </c>
      <c r="AK45" s="80">
        <f t="shared" si="20"/>
        <v>1.5681890968266884E-2</v>
      </c>
      <c r="AL45" s="80">
        <f t="shared" si="20"/>
        <v>1.5681890968266884E-2</v>
      </c>
      <c r="AM45" s="80">
        <f t="shared" si="20"/>
        <v>1.5681890968266884E-2</v>
      </c>
      <c r="AN45" s="80">
        <f t="shared" si="20"/>
        <v>1.5681890968266884E-2</v>
      </c>
      <c r="AO45" s="80">
        <f t="shared" si="20"/>
        <v>1.5681890968266884E-2</v>
      </c>
      <c r="AP45" s="80">
        <f t="shared" si="20"/>
        <v>1.5681890968266884E-2</v>
      </c>
      <c r="AQ45" s="80">
        <f t="shared" si="20"/>
        <v>1.5681890968266884E-2</v>
      </c>
      <c r="AR45" s="80">
        <f t="shared" si="20"/>
        <v>1.5681890968266884E-2</v>
      </c>
      <c r="AS45" s="80">
        <f t="shared" si="20"/>
        <v>1.5681890968266884E-2</v>
      </c>
      <c r="AT45" s="80">
        <f t="shared" si="20"/>
        <v>1.5681890968266884E-2</v>
      </c>
      <c r="AU45" s="80">
        <f t="shared" si="20"/>
        <v>1.5681890968266884E-2</v>
      </c>
      <c r="AV45" s="80">
        <f t="shared" si="20"/>
        <v>1.5681890968266884E-2</v>
      </c>
      <c r="AW45" s="80">
        <f t="shared" si="20"/>
        <v>1.5681890968266884E-2</v>
      </c>
      <c r="AX45" s="80">
        <f t="shared" si="20"/>
        <v>1.5681890968266884E-2</v>
      </c>
      <c r="AY45" s="80">
        <f t="shared" si="20"/>
        <v>1.5681890968266884E-2</v>
      </c>
      <c r="AZ45" s="80">
        <f t="shared" si="20"/>
        <v>1.5681890968266884E-2</v>
      </c>
      <c r="BA45" s="80">
        <f t="shared" si="21"/>
        <v>1.5681890968266884E-2</v>
      </c>
      <c r="BB45" s="80">
        <f t="shared" si="21"/>
        <v>1.5681890968266884E-2</v>
      </c>
      <c r="BC45" s="80">
        <f t="shared" si="15"/>
        <v>1.5681890968266884E-2</v>
      </c>
      <c r="BD45" s="67">
        <f t="shared" si="15"/>
        <v>1.5681890968266884E-2</v>
      </c>
      <c r="BE45" s="80">
        <f t="shared" si="15"/>
        <v>1.5681890968266884E-2</v>
      </c>
      <c r="BF45" s="80">
        <f t="shared" si="15"/>
        <v>1.5681890968266884E-2</v>
      </c>
      <c r="BG45" s="80">
        <f t="shared" si="15"/>
        <v>1.5681890968266884E-2</v>
      </c>
      <c r="BH45" s="80">
        <f t="shared" si="15"/>
        <v>1.5681890968266884E-2</v>
      </c>
      <c r="BI45" s="80">
        <f t="shared" si="15"/>
        <v>1.5681890968266884E-2</v>
      </c>
      <c r="BJ45" s="80">
        <f t="shared" si="15"/>
        <v>1.5681890968266884E-2</v>
      </c>
      <c r="BK45" s="80">
        <f t="shared" si="15"/>
        <v>1.5681890968266884E-2</v>
      </c>
      <c r="BL45" s="80">
        <f>$AI45*(1-$AI45)</f>
        <v>4.0236000000000001E-2</v>
      </c>
      <c r="BM45" s="80">
        <f t="shared" si="15"/>
        <v>1.5681890968266884E-2</v>
      </c>
      <c r="BN45" s="80">
        <f t="shared" si="15"/>
        <v>1.5681890968266884E-2</v>
      </c>
    </row>
    <row r="46" spans="1:66" x14ac:dyDescent="0.2">
      <c r="A46" s="104">
        <f>'Tegenpartij bank'!B13</f>
        <v>0</v>
      </c>
      <c r="B46" s="105" t="str">
        <f>IF('Tegenpartij bank'!C13="","geen",'Tegenpartij bank'!C13)</f>
        <v>geen</v>
      </c>
      <c r="D46" s="90">
        <f t="shared" si="24"/>
        <v>4.2000000000000003E-2</v>
      </c>
      <c r="M46" s="108">
        <f>'Tegenpartij bank'!D13</f>
        <v>0</v>
      </c>
      <c r="P46" s="80">
        <f t="shared" si="25"/>
        <v>0</v>
      </c>
      <c r="Q46" s="80">
        <f t="shared" si="22"/>
        <v>0</v>
      </c>
      <c r="R46" s="80">
        <f t="shared" si="22"/>
        <v>0</v>
      </c>
      <c r="S46" s="80">
        <f t="shared" si="22"/>
        <v>0</v>
      </c>
      <c r="T46" s="80">
        <f t="shared" si="22"/>
        <v>0</v>
      </c>
      <c r="U46" s="80">
        <f t="shared" si="22"/>
        <v>0</v>
      </c>
      <c r="V46" s="80">
        <f t="shared" si="22"/>
        <v>0</v>
      </c>
      <c r="W46" s="80">
        <f t="shared" si="22"/>
        <v>1</v>
      </c>
      <c r="AI46" s="76">
        <f t="shared" si="12"/>
        <v>4.2000000000000003E-2</v>
      </c>
      <c r="AJ46" s="80">
        <f t="shared" si="23"/>
        <v>1.5681890968266884E-2</v>
      </c>
      <c r="AK46" s="80">
        <f t="shared" si="20"/>
        <v>1.5681890968266884E-2</v>
      </c>
      <c r="AL46" s="80">
        <f t="shared" si="20"/>
        <v>1.5681890968266884E-2</v>
      </c>
      <c r="AM46" s="80">
        <f t="shared" si="20"/>
        <v>1.5681890968266884E-2</v>
      </c>
      <c r="AN46" s="80">
        <f t="shared" si="20"/>
        <v>1.5681890968266884E-2</v>
      </c>
      <c r="AO46" s="80">
        <f t="shared" si="20"/>
        <v>1.5681890968266884E-2</v>
      </c>
      <c r="AP46" s="80">
        <f t="shared" si="20"/>
        <v>1.5681890968266884E-2</v>
      </c>
      <c r="AQ46" s="80">
        <f t="shared" si="20"/>
        <v>1.5681890968266884E-2</v>
      </c>
      <c r="AR46" s="80">
        <f t="shared" si="20"/>
        <v>1.5681890968266884E-2</v>
      </c>
      <c r="AS46" s="80">
        <f t="shared" si="20"/>
        <v>1.5681890968266884E-2</v>
      </c>
      <c r="AT46" s="80">
        <f t="shared" si="20"/>
        <v>1.5681890968266884E-2</v>
      </c>
      <c r="AU46" s="80">
        <f t="shared" si="20"/>
        <v>1.5681890968266884E-2</v>
      </c>
      <c r="AV46" s="80">
        <f t="shared" si="20"/>
        <v>1.5681890968266884E-2</v>
      </c>
      <c r="AW46" s="80">
        <f t="shared" si="20"/>
        <v>1.5681890968266884E-2</v>
      </c>
      <c r="AX46" s="80">
        <f t="shared" si="20"/>
        <v>1.5681890968266884E-2</v>
      </c>
      <c r="AY46" s="80">
        <f t="shared" si="20"/>
        <v>1.5681890968266884E-2</v>
      </c>
      <c r="AZ46" s="80">
        <f t="shared" si="20"/>
        <v>1.5681890968266884E-2</v>
      </c>
      <c r="BA46" s="80">
        <f t="shared" si="21"/>
        <v>1.5681890968266884E-2</v>
      </c>
      <c r="BB46" s="80">
        <f t="shared" si="21"/>
        <v>1.5681890968266884E-2</v>
      </c>
      <c r="BC46" s="80">
        <f t="shared" si="15"/>
        <v>1.5681890968266884E-2</v>
      </c>
      <c r="BD46" s="67">
        <f t="shared" si="15"/>
        <v>1.5681890968266884E-2</v>
      </c>
      <c r="BE46" s="80">
        <f t="shared" si="15"/>
        <v>1.5681890968266884E-2</v>
      </c>
      <c r="BF46" s="80">
        <f t="shared" si="15"/>
        <v>1.5681890968266884E-2</v>
      </c>
      <c r="BG46" s="80">
        <f t="shared" si="15"/>
        <v>1.5681890968266884E-2</v>
      </c>
      <c r="BH46" s="80">
        <f t="shared" si="15"/>
        <v>1.5681890968266884E-2</v>
      </c>
      <c r="BI46" s="80">
        <f t="shared" si="15"/>
        <v>1.5681890968266884E-2</v>
      </c>
      <c r="BJ46" s="80">
        <f t="shared" si="15"/>
        <v>1.5681890968266884E-2</v>
      </c>
      <c r="BK46" s="80">
        <f t="shared" si="15"/>
        <v>1.5681890968266884E-2</v>
      </c>
      <c r="BL46" s="80">
        <f t="shared" si="15"/>
        <v>1.5681890968266884E-2</v>
      </c>
      <c r="BM46" s="80">
        <f>$AI46*(1-$AI46)</f>
        <v>4.0236000000000001E-2</v>
      </c>
      <c r="BN46" s="80">
        <f t="shared" si="15"/>
        <v>1.5681890968266884E-2</v>
      </c>
    </row>
    <row r="47" spans="1:66" x14ac:dyDescent="0.2">
      <c r="A47" s="104">
        <f>'Tegenpartij bank'!B14</f>
        <v>0</v>
      </c>
      <c r="B47" s="105" t="str">
        <f>IF('Tegenpartij bank'!C14="","geen",'Tegenpartij bank'!C14)</f>
        <v>geen</v>
      </c>
      <c r="D47" s="90">
        <f t="shared" si="24"/>
        <v>4.2000000000000003E-2</v>
      </c>
      <c r="M47" s="108">
        <f>'Tegenpartij bank'!D14</f>
        <v>0</v>
      </c>
      <c r="P47" s="80">
        <f t="shared" si="25"/>
        <v>0</v>
      </c>
      <c r="Q47" s="80">
        <f t="shared" si="22"/>
        <v>0</v>
      </c>
      <c r="R47" s="80">
        <f t="shared" si="22"/>
        <v>0</v>
      </c>
      <c r="S47" s="80">
        <f t="shared" si="22"/>
        <v>0</v>
      </c>
      <c r="T47" s="80">
        <f t="shared" si="22"/>
        <v>0</v>
      </c>
      <c r="U47" s="80">
        <f t="shared" si="22"/>
        <v>0</v>
      </c>
      <c r="V47" s="80">
        <f t="shared" si="22"/>
        <v>0</v>
      </c>
      <c r="W47" s="80">
        <f t="shared" si="22"/>
        <v>1</v>
      </c>
      <c r="AI47" s="76">
        <f t="shared" si="12"/>
        <v>4.2000000000000003E-2</v>
      </c>
      <c r="AJ47" s="80">
        <f t="shared" si="23"/>
        <v>1.5681890968266884E-2</v>
      </c>
      <c r="AK47" s="80">
        <f t="shared" si="20"/>
        <v>1.5681890968266884E-2</v>
      </c>
      <c r="AL47" s="80">
        <f t="shared" si="20"/>
        <v>1.5681890968266884E-2</v>
      </c>
      <c r="AM47" s="80">
        <f t="shared" si="20"/>
        <v>1.5681890968266884E-2</v>
      </c>
      <c r="AN47" s="80">
        <f t="shared" si="20"/>
        <v>1.5681890968266884E-2</v>
      </c>
      <c r="AO47" s="80">
        <f t="shared" si="20"/>
        <v>1.5681890968266884E-2</v>
      </c>
      <c r="AP47" s="80">
        <f t="shared" si="20"/>
        <v>1.5681890968266884E-2</v>
      </c>
      <c r="AQ47" s="80">
        <f t="shared" si="20"/>
        <v>1.5681890968266884E-2</v>
      </c>
      <c r="AR47" s="80">
        <f t="shared" si="20"/>
        <v>1.5681890968266884E-2</v>
      </c>
      <c r="AS47" s="80">
        <f t="shared" si="20"/>
        <v>1.5681890968266884E-2</v>
      </c>
      <c r="AT47" s="80">
        <f t="shared" si="20"/>
        <v>1.5681890968266884E-2</v>
      </c>
      <c r="AU47" s="80">
        <f t="shared" si="20"/>
        <v>1.5681890968266884E-2</v>
      </c>
      <c r="AV47" s="80">
        <f t="shared" si="20"/>
        <v>1.5681890968266884E-2</v>
      </c>
      <c r="AW47" s="80">
        <f t="shared" si="20"/>
        <v>1.5681890968266884E-2</v>
      </c>
      <c r="AX47" s="80">
        <f t="shared" si="20"/>
        <v>1.5681890968266884E-2</v>
      </c>
      <c r="AY47" s="80">
        <f t="shared" si="20"/>
        <v>1.5681890968266884E-2</v>
      </c>
      <c r="AZ47" s="80">
        <f t="shared" si="20"/>
        <v>1.5681890968266884E-2</v>
      </c>
      <c r="BA47" s="80">
        <f t="shared" si="21"/>
        <v>1.5681890968266884E-2</v>
      </c>
      <c r="BB47" s="80">
        <f t="shared" si="21"/>
        <v>1.5681890968266884E-2</v>
      </c>
      <c r="BC47" s="80">
        <f t="shared" si="15"/>
        <v>1.5681890968266884E-2</v>
      </c>
      <c r="BD47" s="67">
        <f t="shared" si="15"/>
        <v>1.5681890968266884E-2</v>
      </c>
      <c r="BE47" s="80">
        <f t="shared" si="15"/>
        <v>1.5681890968266884E-2</v>
      </c>
      <c r="BF47" s="80">
        <f t="shared" si="15"/>
        <v>1.5681890968266884E-2</v>
      </c>
      <c r="BG47" s="80">
        <f t="shared" si="15"/>
        <v>1.5681890968266884E-2</v>
      </c>
      <c r="BH47" s="80">
        <f t="shared" si="15"/>
        <v>1.5681890968266884E-2</v>
      </c>
      <c r="BI47" s="80">
        <f t="shared" si="15"/>
        <v>1.5681890968266884E-2</v>
      </c>
      <c r="BJ47" s="80">
        <f t="shared" si="15"/>
        <v>1.5681890968266884E-2</v>
      </c>
      <c r="BK47" s="80">
        <f t="shared" si="15"/>
        <v>1.5681890968266884E-2</v>
      </c>
      <c r="BL47" s="80">
        <f t="shared" si="15"/>
        <v>1.5681890968266884E-2</v>
      </c>
      <c r="BM47" s="80">
        <f t="shared" si="15"/>
        <v>1.5681890968266884E-2</v>
      </c>
      <c r="BN47" s="80">
        <f>$AI47*(1-$AI47)</f>
        <v>4.0236000000000001E-2</v>
      </c>
    </row>
    <row r="48" spans="1:66" x14ac:dyDescent="0.2">
      <c r="M48" s="73"/>
    </row>
  </sheetData>
  <sheetProtection algorithmName="SHA-512" hashValue="5tOF/uLaP1E90+EiIWmyERalxz3hJhyBCmgUg84OT9PtdkCIcdWrHc3D7VKnmNhVrA0UzWiZWcqB+Udz43T55Q==" saltValue="MtzlXkqlh5wzqY5rVdSqIQ==" spinCount="100000" sheet="1" objects="1" scenarios="1"/>
  <pageMargins left="0.7" right="0.7" top="0.75" bottom="0.75" header="0.3" footer="0.3"/>
  <pageSetup paperSize="9" orientation="portrait" r:id="rId1"/>
  <headerFooter>
    <oddHeader>&amp;L&amp;"Aptos"&amp;10&amp;K2FB5E4 | DNB UNRESTRICTED |&amp;1#_x000D_</oddHeader>
  </headerFooter>
</worksheet>
</file>

<file path=docMetadata/LabelInfo.xml><?xml version="1.0" encoding="utf-8"?>
<clbl:labelList xmlns:clbl="http://schemas.microsoft.com/office/2020/mipLabelMetadata">
  <clbl:label id="{1caec839-348b-408e-853f-b3b328d45156}" enabled="1" method="Privileged" siteId="{9ecbd628-0072-405d-8567-32c6750b0d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13</vt:i4>
      </vt:variant>
    </vt:vector>
  </HeadingPairs>
  <TitlesOfParts>
    <vt:vector size="24" baseType="lpstr">
      <vt:lpstr>Invulinstructie</vt:lpstr>
      <vt:lpstr>Invoer Natuurrampen</vt:lpstr>
      <vt:lpstr>Uitvoer Natuurrampen</vt:lpstr>
      <vt:lpstr>Man-Made Brand </vt:lpstr>
      <vt:lpstr>Tegenpartij hvz</vt:lpstr>
      <vt:lpstr>Tegenpartij bank</vt:lpstr>
      <vt:lpstr>Tegenpartij type 2</vt:lpstr>
      <vt:lpstr>Uitkomsten</vt:lpstr>
      <vt:lpstr>type1berekening</vt:lpstr>
      <vt:lpstr>WS_CRESTA_NL</vt:lpstr>
      <vt:lpstr>HA_CRESTA_NL</vt:lpstr>
      <vt:lpstr>'Invoer Natuurrampen'!Afdrukbereik</vt:lpstr>
      <vt:lpstr>'Man-Made Brand '!Afdrukbereik</vt:lpstr>
      <vt:lpstr>'Uitvoer Natuurrampen'!Afdrukbereik</vt:lpstr>
      <vt:lpstr>HA_CRESTA_NL!aggregation_matrix</vt:lpstr>
      <vt:lpstr>WS_CRESTA_NL!aggregation_matrix</vt:lpstr>
      <vt:lpstr>HA_CRESTA_NL!cresta_factor</vt:lpstr>
      <vt:lpstr>WS_CRESTA_NL!cresta_factor</vt:lpstr>
      <vt:lpstr>HA_NL_total</vt:lpstr>
      <vt:lpstr>kredietklasse</vt:lpstr>
      <vt:lpstr>kredietklassebanken</vt:lpstr>
      <vt:lpstr>HA_CRESTA_NL!market_factor</vt:lpstr>
      <vt:lpstr>WS_CRESTA_NL!market_factor</vt:lpstr>
      <vt:lpstr>WS_NL_total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Charzyńska Agata</dc:creator>
  <cp:keywords/>
  <dc:description/>
  <cp:lastModifiedBy>Stam, N.J. (Niels) (TV_ECDAP)</cp:lastModifiedBy>
  <cp:revision/>
  <dcterms:created xsi:type="dcterms:W3CDTF">2010-07-12T16:51:00Z</dcterms:created>
  <dcterms:modified xsi:type="dcterms:W3CDTF">2026-01-21T10:29:40Z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